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 THINKNOVATE\00 Projectes en curs\CAIXABANK\02 Programa OnLine\00 Webinars\Vídeo 06\PDFs enviados Angel\"/>
    </mc:Choice>
  </mc:AlternateContent>
  <xr:revisionPtr revIDLastSave="0" documentId="13_ncr:1_{7EE7A545-4A0E-4311-8669-4DB72C6C54FE}" xr6:coauthVersionLast="45" xr6:coauthVersionMax="45" xr10:uidLastSave="{00000000-0000-0000-0000-000000000000}"/>
  <bookViews>
    <workbookView xWindow="-108" yWindow="-108" windowWidth="23256" windowHeight="14016" firstSheet="3" activeTab="3" xr2:uid="{6EB60F6F-512F-4830-87A2-08A6D97A39E2}"/>
  </bookViews>
  <sheets>
    <sheet name="Inicio" sheetId="10" r:id="rId1"/>
    <sheet name="ObsGtosGenerales" sheetId="4" r:id="rId2"/>
    <sheet name="GG2020" sheetId="6" r:id="rId3"/>
    <sheet name="CosteEquipo2020" sheetId="5" r:id="rId4"/>
    <sheet name="Jun_Dic2020 ERTE ETOP" sheetId="8" r:id="rId5"/>
    <sheet name="Jun_Dic2020 Liquidacion" sheetId="9" r:id="rId6"/>
    <sheet name="Jun_Dic2020ERTEFUERZAMAYOREXTEN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9" l="1"/>
  <c r="C28" i="9"/>
  <c r="D28" i="9" s="1"/>
  <c r="E28" i="9" s="1"/>
  <c r="F28" i="9" s="1"/>
  <c r="G28" i="9" s="1"/>
  <c r="H28" i="9" s="1"/>
  <c r="C27" i="9"/>
  <c r="D27" i="9" s="1"/>
  <c r="E27" i="9" s="1"/>
  <c r="F27" i="9" s="1"/>
  <c r="G27" i="9" s="1"/>
  <c r="H27" i="9" s="1"/>
  <c r="C26" i="9"/>
  <c r="C25" i="9"/>
  <c r="B24" i="9"/>
  <c r="I22" i="9"/>
  <c r="I20" i="9"/>
  <c r="I19" i="9"/>
  <c r="H18" i="9"/>
  <c r="G18" i="9"/>
  <c r="F18" i="9"/>
  <c r="E18" i="9"/>
  <c r="D18" i="9"/>
  <c r="C18" i="9"/>
  <c r="B18" i="9"/>
  <c r="I13" i="9"/>
  <c r="I12" i="9"/>
  <c r="I11" i="9"/>
  <c r="I10" i="9"/>
  <c r="I8" i="9"/>
  <c r="I7" i="9"/>
  <c r="I6" i="9"/>
  <c r="H5" i="9"/>
  <c r="G5" i="9"/>
  <c r="F5" i="9"/>
  <c r="E5" i="9"/>
  <c r="D5" i="9"/>
  <c r="C5" i="9"/>
  <c r="B5" i="9"/>
  <c r="I4" i="9"/>
  <c r="C29" i="8"/>
  <c r="C28" i="8"/>
  <c r="D28" i="8" s="1"/>
  <c r="C27" i="8"/>
  <c r="D27" i="8" s="1"/>
  <c r="C26" i="8"/>
  <c r="C25" i="8"/>
  <c r="D25" i="8" s="1"/>
  <c r="E25" i="8" s="1"/>
  <c r="B24" i="8"/>
  <c r="I22" i="8"/>
  <c r="I20" i="8"/>
  <c r="I19" i="8"/>
  <c r="H18" i="8"/>
  <c r="G18" i="8"/>
  <c r="F18" i="8"/>
  <c r="E18" i="8"/>
  <c r="D18" i="8"/>
  <c r="C18" i="8"/>
  <c r="B18" i="8"/>
  <c r="I13" i="8"/>
  <c r="I12" i="8"/>
  <c r="I11" i="8"/>
  <c r="I10" i="8"/>
  <c r="I8" i="8"/>
  <c r="I7" i="8"/>
  <c r="I6" i="8"/>
  <c r="H5" i="8"/>
  <c r="G5" i="8"/>
  <c r="F5" i="8"/>
  <c r="E5" i="8"/>
  <c r="D5" i="8"/>
  <c r="C5" i="8"/>
  <c r="B5" i="8"/>
  <c r="I4" i="8"/>
  <c r="C5" i="7"/>
  <c r="D5" i="7"/>
  <c r="E5" i="7"/>
  <c r="F5" i="7"/>
  <c r="G5" i="7"/>
  <c r="H5" i="7"/>
  <c r="B24" i="7"/>
  <c r="C18" i="7"/>
  <c r="D18" i="7"/>
  <c r="E18" i="7"/>
  <c r="F18" i="7"/>
  <c r="G18" i="7"/>
  <c r="H18" i="7"/>
  <c r="B18" i="7"/>
  <c r="C26" i="7"/>
  <c r="D26" i="7" s="1"/>
  <c r="E26" i="7" s="1"/>
  <c r="F26" i="7" s="1"/>
  <c r="G26" i="7" s="1"/>
  <c r="C27" i="7"/>
  <c r="D27" i="7" s="1"/>
  <c r="E27" i="7" s="1"/>
  <c r="F27" i="7" s="1"/>
  <c r="G27" i="7" s="1"/>
  <c r="H27" i="7" s="1"/>
  <c r="C28" i="7"/>
  <c r="D28" i="7" s="1"/>
  <c r="E28" i="7" s="1"/>
  <c r="F28" i="7" s="1"/>
  <c r="G28" i="7" s="1"/>
  <c r="H28" i="7" s="1"/>
  <c r="C29" i="7"/>
  <c r="D29" i="7" s="1"/>
  <c r="E29" i="7" s="1"/>
  <c r="F29" i="7" s="1"/>
  <c r="B5" i="7"/>
  <c r="I4" i="7"/>
  <c r="I6" i="7"/>
  <c r="I7" i="7"/>
  <c r="I8" i="7"/>
  <c r="I10" i="7"/>
  <c r="I11" i="7"/>
  <c r="I12" i="7"/>
  <c r="I13" i="7"/>
  <c r="I19" i="7"/>
  <c r="I20" i="7"/>
  <c r="I22" i="7"/>
  <c r="C25" i="7"/>
  <c r="D25" i="7" s="1"/>
  <c r="I5" i="7" l="1"/>
  <c r="I5" i="8"/>
  <c r="I18" i="8"/>
  <c r="I5" i="9"/>
  <c r="I18" i="9"/>
  <c r="D26" i="9"/>
  <c r="E26" i="9" s="1"/>
  <c r="F26" i="9" s="1"/>
  <c r="G26" i="9" s="1"/>
  <c r="H26" i="9" s="1"/>
  <c r="I27" i="9"/>
  <c r="C24" i="9"/>
  <c r="D25" i="9"/>
  <c r="D29" i="9"/>
  <c r="E29" i="9" s="1"/>
  <c r="F29" i="9" s="1"/>
  <c r="G29" i="9" s="1"/>
  <c r="H29" i="9" s="1"/>
  <c r="I28" i="9"/>
  <c r="F25" i="8"/>
  <c r="E28" i="8"/>
  <c r="F28" i="8" s="1"/>
  <c r="G28" i="8" s="1"/>
  <c r="H28" i="8" s="1"/>
  <c r="D26" i="8"/>
  <c r="E26" i="8" s="1"/>
  <c r="F26" i="8" s="1"/>
  <c r="G26" i="8" s="1"/>
  <c r="H26" i="8" s="1"/>
  <c r="E27" i="8"/>
  <c r="F27" i="8" s="1"/>
  <c r="G27" i="8" s="1"/>
  <c r="H27" i="8" s="1"/>
  <c r="C24" i="8"/>
  <c r="D29" i="8"/>
  <c r="E29" i="8" s="1"/>
  <c r="F29" i="8" s="1"/>
  <c r="G29" i="8" s="1"/>
  <c r="H29" i="8" s="1"/>
  <c r="D24" i="8"/>
  <c r="E25" i="7"/>
  <c r="E24" i="7" s="1"/>
  <c r="D24" i="7"/>
  <c r="C24" i="7"/>
  <c r="I18" i="7"/>
  <c r="H26" i="7"/>
  <c r="I26" i="7" s="1"/>
  <c r="G29" i="7"/>
  <c r="H29" i="7" s="1"/>
  <c r="I28" i="7"/>
  <c r="I27" i="7"/>
  <c r="I27" i="8" l="1"/>
  <c r="F25" i="7"/>
  <c r="G25" i="7" s="1"/>
  <c r="I26" i="9"/>
  <c r="E25" i="9"/>
  <c r="D24" i="9"/>
  <c r="I29" i="9"/>
  <c r="G25" i="8"/>
  <c r="F24" i="8"/>
  <c r="I29" i="8"/>
  <c r="E24" i="8"/>
  <c r="I26" i="8"/>
  <c r="I28" i="8"/>
  <c r="I29" i="7"/>
  <c r="F24" i="7" l="1"/>
  <c r="E24" i="9"/>
  <c r="F25" i="9"/>
  <c r="H25" i="8"/>
  <c r="G24" i="8"/>
  <c r="H25" i="7"/>
  <c r="G24" i="7"/>
  <c r="G25" i="9" l="1"/>
  <c r="F24" i="9"/>
  <c r="H24" i="8"/>
  <c r="I25" i="8"/>
  <c r="H24" i="7"/>
  <c r="I25" i="7"/>
  <c r="H25" i="9" l="1"/>
  <c r="H24" i="9" s="1"/>
  <c r="I24" i="9" s="1"/>
  <c r="G24" i="9"/>
  <c r="I24" i="8"/>
  <c r="I24" i="7"/>
  <c r="I25" i="9" l="1"/>
  <c r="M27" i="6"/>
  <c r="K27" i="6"/>
  <c r="I27" i="6"/>
  <c r="G27" i="6"/>
  <c r="G98" i="6"/>
  <c r="H98" i="6" s="1"/>
  <c r="F98" i="6"/>
  <c r="G88" i="6"/>
  <c r="H88" i="6" s="1"/>
  <c r="I88" i="6" s="1"/>
  <c r="J88" i="6" s="1"/>
  <c r="K88" i="6" s="1"/>
  <c r="L88" i="6" s="1"/>
  <c r="M88" i="6" s="1"/>
  <c r="G82" i="6"/>
  <c r="H82" i="6" s="1"/>
  <c r="I82" i="6" s="1"/>
  <c r="J82" i="6" s="1"/>
  <c r="K82" i="6" s="1"/>
  <c r="L82" i="6" s="1"/>
  <c r="M82" i="6" s="1"/>
  <c r="G70" i="6"/>
  <c r="H70" i="6" s="1"/>
  <c r="I70" i="6" s="1"/>
  <c r="J70" i="6" s="1"/>
  <c r="K70" i="6" s="1"/>
  <c r="L70" i="6" s="1"/>
  <c r="M70" i="6" s="1"/>
  <c r="F54" i="6"/>
  <c r="G54" i="6" s="1"/>
  <c r="H54" i="6" s="1"/>
  <c r="I54" i="6" s="1"/>
  <c r="J54" i="6" s="1"/>
  <c r="K54" i="6" s="1"/>
  <c r="L54" i="6" s="1"/>
  <c r="E27" i="6"/>
  <c r="G97" i="6"/>
  <c r="D98" i="6"/>
  <c r="D97" i="6" s="1"/>
  <c r="C98" i="6"/>
  <c r="C97" i="6" s="1"/>
  <c r="B98" i="6"/>
  <c r="B97" i="6" s="1"/>
  <c r="F97" i="6"/>
  <c r="E97" i="6"/>
  <c r="N95" i="6"/>
  <c r="N94" i="6" s="1"/>
  <c r="M94" i="6"/>
  <c r="L94" i="6"/>
  <c r="K94" i="6"/>
  <c r="J94" i="6"/>
  <c r="I94" i="6"/>
  <c r="H94" i="6"/>
  <c r="G94" i="6"/>
  <c r="F94" i="6"/>
  <c r="E94" i="6"/>
  <c r="D94" i="6"/>
  <c r="C94" i="6"/>
  <c r="B94" i="6"/>
  <c r="N92" i="6"/>
  <c r="N91" i="6" s="1"/>
  <c r="M91" i="6"/>
  <c r="L91" i="6"/>
  <c r="K91" i="6"/>
  <c r="J91" i="6"/>
  <c r="I91" i="6"/>
  <c r="H91" i="6"/>
  <c r="G91" i="6"/>
  <c r="F91" i="6"/>
  <c r="E91" i="6"/>
  <c r="D91" i="6"/>
  <c r="C91" i="6"/>
  <c r="B91" i="6"/>
  <c r="C89" i="6"/>
  <c r="D89" i="6" s="1"/>
  <c r="D88" i="6"/>
  <c r="C88" i="6"/>
  <c r="C85" i="6" s="1"/>
  <c r="B88" i="6"/>
  <c r="B85" i="6" s="1"/>
  <c r="F87" i="6"/>
  <c r="C87" i="6"/>
  <c r="D87" i="6" s="1"/>
  <c r="N86" i="6"/>
  <c r="C83" i="6"/>
  <c r="D83" i="6" s="1"/>
  <c r="E83" i="6" s="1"/>
  <c r="F83" i="6" s="1"/>
  <c r="G83" i="6" s="1"/>
  <c r="H83" i="6" s="1"/>
  <c r="I83" i="6" s="1"/>
  <c r="J83" i="6" s="1"/>
  <c r="K83" i="6" s="1"/>
  <c r="L83" i="6" s="1"/>
  <c r="M83" i="6" s="1"/>
  <c r="D82" i="6"/>
  <c r="C82" i="6"/>
  <c r="B82" i="6"/>
  <c r="B80" i="6" s="1"/>
  <c r="C81" i="6"/>
  <c r="D81" i="6" s="1"/>
  <c r="L78" i="6"/>
  <c r="I78" i="6"/>
  <c r="F78" i="6"/>
  <c r="C78" i="6"/>
  <c r="N78" i="6" s="1"/>
  <c r="C77" i="6"/>
  <c r="D77" i="6" s="1"/>
  <c r="D76" i="6" s="1"/>
  <c r="B76" i="6"/>
  <c r="D74" i="6"/>
  <c r="F74" i="6" s="1"/>
  <c r="G74" i="6" s="1"/>
  <c r="H74" i="6" s="1"/>
  <c r="I74" i="6" s="1"/>
  <c r="J74" i="6" s="1"/>
  <c r="K74" i="6" s="1"/>
  <c r="L74" i="6" s="1"/>
  <c r="M74" i="6" s="1"/>
  <c r="C74" i="6"/>
  <c r="C73" i="6"/>
  <c r="D73" i="6" s="1"/>
  <c r="C72" i="6"/>
  <c r="B72" i="6"/>
  <c r="D70" i="6"/>
  <c r="C70" i="6"/>
  <c r="B70" i="6"/>
  <c r="B66" i="6" s="1"/>
  <c r="F69" i="6"/>
  <c r="G69" i="6" s="1"/>
  <c r="H69" i="6" s="1"/>
  <c r="I69" i="6" s="1"/>
  <c r="J69" i="6" s="1"/>
  <c r="C69" i="6"/>
  <c r="D69" i="6" s="1"/>
  <c r="F68" i="6"/>
  <c r="G68" i="6" s="1"/>
  <c r="C68" i="6"/>
  <c r="D68" i="6" s="1"/>
  <c r="C67" i="6"/>
  <c r="C64" i="6"/>
  <c r="C63" i="6"/>
  <c r="C62" i="6" s="1"/>
  <c r="B62" i="6"/>
  <c r="F60" i="6"/>
  <c r="G60" i="6" s="1"/>
  <c r="H60" i="6" s="1"/>
  <c r="I60" i="6" s="1"/>
  <c r="J60" i="6" s="1"/>
  <c r="K60" i="6" s="1"/>
  <c r="L60" i="6" s="1"/>
  <c r="M60" i="6" s="1"/>
  <c r="C60" i="6"/>
  <c r="D60" i="6" s="1"/>
  <c r="C59" i="6"/>
  <c r="D59" i="6" s="1"/>
  <c r="C58" i="6"/>
  <c r="D58" i="6" s="1"/>
  <c r="E58" i="6" s="1"/>
  <c r="F58" i="6" s="1"/>
  <c r="G58" i="6" s="1"/>
  <c r="H58" i="6" s="1"/>
  <c r="I58" i="6" s="1"/>
  <c r="J58" i="6" s="1"/>
  <c r="K58" i="6" s="1"/>
  <c r="L58" i="6" s="1"/>
  <c r="M58" i="6" s="1"/>
  <c r="C57" i="6"/>
  <c r="D57" i="6" s="1"/>
  <c r="C56" i="6"/>
  <c r="D56" i="6" s="1"/>
  <c r="D55" i="6"/>
  <c r="C55" i="6"/>
  <c r="C54" i="6"/>
  <c r="D54" i="6" s="1"/>
  <c r="M53" i="6"/>
  <c r="C53" i="6"/>
  <c r="D53" i="6" s="1"/>
  <c r="C52" i="6"/>
  <c r="B52" i="6"/>
  <c r="F50" i="6"/>
  <c r="G50" i="6" s="1"/>
  <c r="H50" i="6" s="1"/>
  <c r="I50" i="6" s="1"/>
  <c r="J50" i="6" s="1"/>
  <c r="K50" i="6" s="1"/>
  <c r="L50" i="6" s="1"/>
  <c r="M50" i="6" s="1"/>
  <c r="C50" i="6"/>
  <c r="D50" i="6" s="1"/>
  <c r="C49" i="6"/>
  <c r="C48" i="6"/>
  <c r="C47" i="6"/>
  <c r="D47" i="6" s="1"/>
  <c r="F47" i="6" s="1"/>
  <c r="G47" i="6" s="1"/>
  <c r="H47" i="6" s="1"/>
  <c r="I47" i="6" s="1"/>
  <c r="J47" i="6" s="1"/>
  <c r="K47" i="6" s="1"/>
  <c r="L47" i="6" s="1"/>
  <c r="M47" i="6" s="1"/>
  <c r="C46" i="6"/>
  <c r="D46" i="6" s="1"/>
  <c r="B45" i="6"/>
  <c r="C43" i="6"/>
  <c r="D43" i="6" s="1"/>
  <c r="F43" i="6" s="1"/>
  <c r="G43" i="6" s="1"/>
  <c r="H43" i="6" s="1"/>
  <c r="I43" i="6" s="1"/>
  <c r="J43" i="6" s="1"/>
  <c r="K43" i="6" s="1"/>
  <c r="L43" i="6" s="1"/>
  <c r="M43" i="6" s="1"/>
  <c r="C42" i="6"/>
  <c r="C41" i="6" s="1"/>
  <c r="B41" i="6"/>
  <c r="F40" i="6"/>
  <c r="G40" i="6" s="1"/>
  <c r="H40" i="6" s="1"/>
  <c r="I40" i="6" s="1"/>
  <c r="J40" i="6" s="1"/>
  <c r="K40" i="6" s="1"/>
  <c r="L40" i="6" s="1"/>
  <c r="M40" i="6" s="1"/>
  <c r="C40" i="6"/>
  <c r="D40" i="6" s="1"/>
  <c r="C39" i="6"/>
  <c r="D39" i="6" s="1"/>
  <c r="F39" i="6" s="1"/>
  <c r="G39" i="6" s="1"/>
  <c r="H39" i="6" s="1"/>
  <c r="I39" i="6" s="1"/>
  <c r="J39" i="6" s="1"/>
  <c r="K39" i="6" s="1"/>
  <c r="L39" i="6" s="1"/>
  <c r="M39" i="6" s="1"/>
  <c r="F38" i="6"/>
  <c r="G38" i="6" s="1"/>
  <c r="H38" i="6" s="1"/>
  <c r="I38" i="6" s="1"/>
  <c r="J38" i="6" s="1"/>
  <c r="K38" i="6" s="1"/>
  <c r="L38" i="6" s="1"/>
  <c r="M38" i="6" s="1"/>
  <c r="C38" i="6"/>
  <c r="C37" i="6"/>
  <c r="D37" i="6" s="1"/>
  <c r="F37" i="6" s="1"/>
  <c r="G37" i="6" s="1"/>
  <c r="H37" i="6" s="1"/>
  <c r="I37" i="6" s="1"/>
  <c r="J37" i="6" s="1"/>
  <c r="K37" i="6" s="1"/>
  <c r="L37" i="6" s="1"/>
  <c r="M37" i="6" s="1"/>
  <c r="C36" i="6"/>
  <c r="D36" i="6" s="1"/>
  <c r="B35" i="6"/>
  <c r="C32" i="6"/>
  <c r="D32" i="6" s="1"/>
  <c r="E32" i="6" s="1"/>
  <c r="F32" i="6" s="1"/>
  <c r="G32" i="6" s="1"/>
  <c r="H32" i="6" s="1"/>
  <c r="I32" i="6" s="1"/>
  <c r="J32" i="6" s="1"/>
  <c r="K32" i="6" s="1"/>
  <c r="L32" i="6" s="1"/>
  <c r="M32" i="6" s="1"/>
  <c r="I31" i="6"/>
  <c r="J31" i="6" s="1"/>
  <c r="K31" i="6" s="1"/>
  <c r="L31" i="6" s="1"/>
  <c r="M31" i="6" s="1"/>
  <c r="F31" i="6"/>
  <c r="G31" i="6" s="1"/>
  <c r="H31" i="6" s="1"/>
  <c r="C31" i="6"/>
  <c r="D31" i="6" s="1"/>
  <c r="C30" i="6"/>
  <c r="D30" i="6" s="1"/>
  <c r="E30" i="6" s="1"/>
  <c r="F30" i="6" s="1"/>
  <c r="G30" i="6" s="1"/>
  <c r="H30" i="6" s="1"/>
  <c r="I30" i="6" s="1"/>
  <c r="J30" i="6" s="1"/>
  <c r="K30" i="6" s="1"/>
  <c r="L30" i="6" s="1"/>
  <c r="M30" i="6" s="1"/>
  <c r="C29" i="6"/>
  <c r="D29" i="6" s="1"/>
  <c r="E29" i="6" s="1"/>
  <c r="N28" i="6"/>
  <c r="B26" i="6"/>
  <c r="C24" i="6"/>
  <c r="D24" i="6" s="1"/>
  <c r="F24" i="6" s="1"/>
  <c r="G24" i="6" s="1"/>
  <c r="H24" i="6" s="1"/>
  <c r="I24" i="6" s="1"/>
  <c r="J24" i="6" s="1"/>
  <c r="K24" i="6" s="1"/>
  <c r="L24" i="6" s="1"/>
  <c r="M24" i="6" s="1"/>
  <c r="C23" i="6"/>
  <c r="D23" i="6" s="1"/>
  <c r="F23" i="6" s="1"/>
  <c r="G23" i="6" s="1"/>
  <c r="H23" i="6" s="1"/>
  <c r="I23" i="6" s="1"/>
  <c r="J23" i="6" s="1"/>
  <c r="K23" i="6" s="1"/>
  <c r="L23" i="6" s="1"/>
  <c r="M23" i="6" s="1"/>
  <c r="C22" i="6"/>
  <c r="D22" i="6" s="1"/>
  <c r="F22" i="6" s="1"/>
  <c r="G22" i="6" s="1"/>
  <c r="H22" i="6" s="1"/>
  <c r="I22" i="6" s="1"/>
  <c r="J22" i="6" s="1"/>
  <c r="K22" i="6" s="1"/>
  <c r="L22" i="6" s="1"/>
  <c r="M22" i="6" s="1"/>
  <c r="C21" i="6"/>
  <c r="D21" i="6" s="1"/>
  <c r="E21" i="6" s="1"/>
  <c r="F21" i="6" s="1"/>
  <c r="G21" i="6" s="1"/>
  <c r="H21" i="6" s="1"/>
  <c r="I21" i="6" s="1"/>
  <c r="J21" i="6" s="1"/>
  <c r="K21" i="6" s="1"/>
  <c r="L21" i="6" s="1"/>
  <c r="M21" i="6" s="1"/>
  <c r="C20" i="6"/>
  <c r="D20" i="6" s="1"/>
  <c r="F20" i="6" s="1"/>
  <c r="G20" i="6" s="1"/>
  <c r="H20" i="6" s="1"/>
  <c r="I20" i="6" s="1"/>
  <c r="J20" i="6" s="1"/>
  <c r="K20" i="6" s="1"/>
  <c r="L20" i="6" s="1"/>
  <c r="M20" i="6" s="1"/>
  <c r="C19" i="6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C18" i="6"/>
  <c r="C17" i="6" s="1"/>
  <c r="B17" i="6"/>
  <c r="C15" i="6"/>
  <c r="C14" i="6"/>
  <c r="C13" i="6"/>
  <c r="B13" i="6"/>
  <c r="D18" i="6" l="1"/>
  <c r="E18" i="6" s="1"/>
  <c r="F18" i="6" s="1"/>
  <c r="B34" i="6"/>
  <c r="C35" i="6"/>
  <c r="D72" i="6"/>
  <c r="D35" i="6"/>
  <c r="I98" i="6"/>
  <c r="H97" i="6"/>
  <c r="C34" i="6"/>
  <c r="C26" i="6"/>
  <c r="D38" i="6"/>
  <c r="C80" i="6"/>
  <c r="N32" i="6"/>
  <c r="B11" i="6"/>
  <c r="N27" i="6"/>
  <c r="J98" i="6"/>
  <c r="I97" i="6"/>
  <c r="F59" i="6"/>
  <c r="G59" i="6" s="1"/>
  <c r="H59" i="6" s="1"/>
  <c r="I59" i="6" s="1"/>
  <c r="J59" i="6" s="1"/>
  <c r="K59" i="6" s="1"/>
  <c r="L59" i="6" s="1"/>
  <c r="M59" i="6" s="1"/>
  <c r="F57" i="6"/>
  <c r="G57" i="6" s="1"/>
  <c r="H57" i="6" s="1"/>
  <c r="I57" i="6" s="1"/>
  <c r="J57" i="6" s="1"/>
  <c r="K57" i="6" s="1"/>
  <c r="L57" i="6" s="1"/>
  <c r="M57" i="6" s="1"/>
  <c r="F56" i="6"/>
  <c r="G56" i="6" s="1"/>
  <c r="H56" i="6" s="1"/>
  <c r="I56" i="6" s="1"/>
  <c r="J56" i="6" s="1"/>
  <c r="K56" i="6" s="1"/>
  <c r="L56" i="6" s="1"/>
  <c r="M56" i="6" s="1"/>
  <c r="F55" i="6"/>
  <c r="G55" i="6" s="1"/>
  <c r="H55" i="6" s="1"/>
  <c r="I55" i="6" s="1"/>
  <c r="J55" i="6" s="1"/>
  <c r="K55" i="6" s="1"/>
  <c r="L55" i="6" s="1"/>
  <c r="M55" i="6" s="1"/>
  <c r="M54" i="6"/>
  <c r="D67" i="6"/>
  <c r="C66" i="6"/>
  <c r="D14" i="6"/>
  <c r="E14" i="6" s="1"/>
  <c r="F14" i="6" s="1"/>
  <c r="D15" i="6"/>
  <c r="E15" i="6" s="1"/>
  <c r="F15" i="6" s="1"/>
  <c r="G15" i="6" s="1"/>
  <c r="H15" i="6" s="1"/>
  <c r="I15" i="6" s="1"/>
  <c r="J15" i="6" s="1"/>
  <c r="K15" i="6" s="1"/>
  <c r="L15" i="6" s="1"/>
  <c r="M15" i="6" s="1"/>
  <c r="D26" i="6"/>
  <c r="N30" i="6"/>
  <c r="N31" i="6"/>
  <c r="D48" i="6"/>
  <c r="C45" i="6"/>
  <c r="E35" i="6"/>
  <c r="F36" i="6"/>
  <c r="D17" i="6"/>
  <c r="G18" i="6"/>
  <c r="F17" i="6"/>
  <c r="E26" i="6"/>
  <c r="F29" i="6"/>
  <c r="N47" i="6"/>
  <c r="N50" i="6"/>
  <c r="E53" i="6"/>
  <c r="D52" i="6"/>
  <c r="E17" i="6"/>
  <c r="N19" i="6"/>
  <c r="N20" i="6"/>
  <c r="N21" i="6"/>
  <c r="N22" i="6"/>
  <c r="N23" i="6"/>
  <c r="N24" i="6"/>
  <c r="N38" i="6"/>
  <c r="N40" i="6"/>
  <c r="H68" i="6"/>
  <c r="I68" i="6" s="1"/>
  <c r="J68" i="6" s="1"/>
  <c r="K68" i="6" s="1"/>
  <c r="L68" i="6" s="1"/>
  <c r="M68" i="6" s="1"/>
  <c r="K69" i="6"/>
  <c r="L69" i="6" s="1"/>
  <c r="M69" i="6" s="1"/>
  <c r="N37" i="6"/>
  <c r="N39" i="6"/>
  <c r="F73" i="6"/>
  <c r="E72" i="6"/>
  <c r="F77" i="6"/>
  <c r="E76" i="6"/>
  <c r="D80" i="6"/>
  <c r="D49" i="6"/>
  <c r="F49" i="6" s="1"/>
  <c r="G49" i="6" s="1"/>
  <c r="H49" i="6" s="1"/>
  <c r="I49" i="6" s="1"/>
  <c r="J49" i="6" s="1"/>
  <c r="K49" i="6" s="1"/>
  <c r="L49" i="6" s="1"/>
  <c r="M49" i="6" s="1"/>
  <c r="N60" i="6"/>
  <c r="D63" i="6"/>
  <c r="N70" i="6"/>
  <c r="D42" i="6"/>
  <c r="N43" i="6"/>
  <c r="N58" i="6"/>
  <c r="D64" i="6"/>
  <c r="F64" i="6" s="1"/>
  <c r="G64" i="6" s="1"/>
  <c r="H64" i="6" s="1"/>
  <c r="I64" i="6" s="1"/>
  <c r="J64" i="6" s="1"/>
  <c r="K64" i="6" s="1"/>
  <c r="L64" i="6" s="1"/>
  <c r="M64" i="6" s="1"/>
  <c r="E85" i="6"/>
  <c r="N57" i="6"/>
  <c r="N74" i="6"/>
  <c r="C76" i="6"/>
  <c r="N82" i="6"/>
  <c r="N83" i="6"/>
  <c r="D85" i="6"/>
  <c r="G87" i="6"/>
  <c r="N88" i="6"/>
  <c r="F89" i="6"/>
  <c r="G89" i="6" s="1"/>
  <c r="H89" i="6" s="1"/>
  <c r="I89" i="6" s="1"/>
  <c r="J89" i="6" s="1"/>
  <c r="K89" i="6" s="1"/>
  <c r="L89" i="6" s="1"/>
  <c r="M89" i="6" s="1"/>
  <c r="H48" i="5"/>
  <c r="I48" i="5" s="1"/>
  <c r="J48" i="5" s="1"/>
  <c r="K48" i="5" s="1"/>
  <c r="L48" i="5" s="1"/>
  <c r="M48" i="5" s="1"/>
  <c r="D48" i="5"/>
  <c r="S56" i="5"/>
  <c r="R56" i="5"/>
  <c r="Q56" i="5"/>
  <c r="C48" i="5"/>
  <c r="B48" i="5"/>
  <c r="B44" i="5" s="1"/>
  <c r="B51" i="5" s="1"/>
  <c r="C47" i="5"/>
  <c r="D47" i="5" s="1"/>
  <c r="C46" i="5"/>
  <c r="D46" i="5" s="1"/>
  <c r="C45" i="5"/>
  <c r="D45" i="5" s="1"/>
  <c r="Q42" i="5"/>
  <c r="R39" i="5"/>
  <c r="R42" i="5" s="1"/>
  <c r="Q39" i="5"/>
  <c r="B39" i="5" s="1"/>
  <c r="B36" i="5"/>
  <c r="B35" i="5" s="1"/>
  <c r="B33" i="5"/>
  <c r="C33" i="5" s="1"/>
  <c r="D33" i="5" s="1"/>
  <c r="C30" i="5"/>
  <c r="D30" i="5" s="1"/>
  <c r="B30" i="5"/>
  <c r="B29" i="5" s="1"/>
  <c r="S27" i="5"/>
  <c r="R27" i="5"/>
  <c r="Q27" i="5"/>
  <c r="B27" i="5" s="1"/>
  <c r="C27" i="5" s="1"/>
  <c r="F27" i="5" s="1"/>
  <c r="G27" i="5" s="1"/>
  <c r="H27" i="5" s="1"/>
  <c r="I27" i="5" s="1"/>
  <c r="J27" i="5" s="1"/>
  <c r="K27" i="5" s="1"/>
  <c r="L27" i="5" s="1"/>
  <c r="M27" i="5" s="1"/>
  <c r="B26" i="5"/>
  <c r="C26" i="5" s="1"/>
  <c r="F26" i="5" s="1"/>
  <c r="G26" i="5" s="1"/>
  <c r="H26" i="5" s="1"/>
  <c r="I26" i="5" s="1"/>
  <c r="J26" i="5" s="1"/>
  <c r="K26" i="5" s="1"/>
  <c r="L26" i="5" s="1"/>
  <c r="M26" i="5" s="1"/>
  <c r="B25" i="5"/>
  <c r="C25" i="5" s="1"/>
  <c r="F25" i="5" s="1"/>
  <c r="B24" i="5"/>
  <c r="C24" i="5" s="1"/>
  <c r="D24" i="5" s="1"/>
  <c r="B23" i="5"/>
  <c r="C23" i="5" s="1"/>
  <c r="D23" i="5" s="1"/>
  <c r="B22" i="5"/>
  <c r="C22" i="5" s="1"/>
  <c r="F22" i="5" s="1"/>
  <c r="G22" i="5" s="1"/>
  <c r="H22" i="5" s="1"/>
  <c r="I22" i="5" s="1"/>
  <c r="J22" i="5" s="1"/>
  <c r="K22" i="5" s="1"/>
  <c r="L22" i="5" s="1"/>
  <c r="M22" i="5" s="1"/>
  <c r="B21" i="5"/>
  <c r="B20" i="5"/>
  <c r="C20" i="5" s="1"/>
  <c r="D20" i="5" s="1"/>
  <c r="B17" i="5"/>
  <c r="C17" i="5" s="1"/>
  <c r="D17" i="5" s="1"/>
  <c r="B16" i="5"/>
  <c r="C16" i="5" s="1"/>
  <c r="B15" i="5"/>
  <c r="C15" i="5" s="1"/>
  <c r="F15" i="5" s="1"/>
  <c r="G15" i="5" s="1"/>
  <c r="H15" i="5" s="1"/>
  <c r="I15" i="5" s="1"/>
  <c r="J15" i="5" s="1"/>
  <c r="K15" i="5" s="1"/>
  <c r="L15" i="5" s="1"/>
  <c r="M15" i="5" s="1"/>
  <c r="C14" i="5"/>
  <c r="F14" i="5" s="1"/>
  <c r="G14" i="5" s="1"/>
  <c r="H14" i="5" s="1"/>
  <c r="I14" i="5" s="1"/>
  <c r="J14" i="5" s="1"/>
  <c r="K14" i="5" s="1"/>
  <c r="L14" i="5" s="1"/>
  <c r="M14" i="5" s="1"/>
  <c r="B14" i="5"/>
  <c r="B13" i="5"/>
  <c r="B12" i="5"/>
  <c r="C12" i="5" s="1"/>
  <c r="D12" i="5" s="1"/>
  <c r="B11" i="5"/>
  <c r="C11" i="5" s="1"/>
  <c r="F11" i="5" s="1"/>
  <c r="G11" i="5" s="1"/>
  <c r="H11" i="5" s="1"/>
  <c r="I11" i="5" s="1"/>
  <c r="J11" i="5" s="1"/>
  <c r="K11" i="5" s="1"/>
  <c r="L11" i="5" s="1"/>
  <c r="M11" i="5" s="1"/>
  <c r="B10" i="5"/>
  <c r="C10" i="5" s="1"/>
  <c r="B9" i="5"/>
  <c r="N69" i="6" l="1"/>
  <c r="B8" i="5"/>
  <c r="B32" i="5"/>
  <c r="N56" i="6"/>
  <c r="R45" i="5"/>
  <c r="B42" i="5"/>
  <c r="C42" i="5" s="1"/>
  <c r="Q45" i="5"/>
  <c r="D27" i="5"/>
  <c r="N27" i="5" s="1"/>
  <c r="N55" i="6"/>
  <c r="F10" i="5"/>
  <c r="G10" i="5" s="1"/>
  <c r="H10" i="5" s="1"/>
  <c r="I10" i="5" s="1"/>
  <c r="J10" i="5" s="1"/>
  <c r="K10" i="5" s="1"/>
  <c r="L10" i="5" s="1"/>
  <c r="M10" i="5" s="1"/>
  <c r="D10" i="5"/>
  <c r="C39" i="5"/>
  <c r="D39" i="5" s="1"/>
  <c r="B38" i="5"/>
  <c r="F16" i="5"/>
  <c r="G16" i="5" s="1"/>
  <c r="H16" i="5" s="1"/>
  <c r="I16" i="5" s="1"/>
  <c r="J16" i="5" s="1"/>
  <c r="K16" i="5" s="1"/>
  <c r="L16" i="5" s="1"/>
  <c r="M16" i="5" s="1"/>
  <c r="D16" i="5"/>
  <c r="C36" i="5"/>
  <c r="D36" i="5" s="1"/>
  <c r="C44" i="5"/>
  <c r="C51" i="5" s="1"/>
  <c r="D15" i="5"/>
  <c r="D11" i="5"/>
  <c r="N11" i="5" s="1"/>
  <c r="D26" i="5"/>
  <c r="N26" i="5" s="1"/>
  <c r="D22" i="5"/>
  <c r="D14" i="5"/>
  <c r="N14" i="5" s="1"/>
  <c r="D25" i="5"/>
  <c r="C11" i="6"/>
  <c r="N59" i="6"/>
  <c r="L52" i="6"/>
  <c r="J97" i="6"/>
  <c r="K98" i="6"/>
  <c r="M52" i="6"/>
  <c r="G73" i="6"/>
  <c r="F72" i="6"/>
  <c r="G17" i="6"/>
  <c r="H18" i="6"/>
  <c r="F76" i="6"/>
  <c r="G77" i="6"/>
  <c r="N49" i="6"/>
  <c r="F46" i="6"/>
  <c r="F26" i="6"/>
  <c r="G29" i="6"/>
  <c r="N89" i="6"/>
  <c r="N54" i="6"/>
  <c r="D41" i="6"/>
  <c r="D34" i="6" s="1"/>
  <c r="D62" i="6"/>
  <c r="D45" i="6"/>
  <c r="F48" i="6"/>
  <c r="G48" i="6" s="1"/>
  <c r="H48" i="6" s="1"/>
  <c r="I48" i="6" s="1"/>
  <c r="J48" i="6" s="1"/>
  <c r="K48" i="6" s="1"/>
  <c r="L48" i="6" s="1"/>
  <c r="M48" i="6" s="1"/>
  <c r="N48" i="6" s="1"/>
  <c r="D66" i="6"/>
  <c r="H87" i="6"/>
  <c r="G85" i="6"/>
  <c r="F85" i="6"/>
  <c r="N64" i="6"/>
  <c r="F81" i="6"/>
  <c r="E80" i="6"/>
  <c r="N68" i="6"/>
  <c r="F53" i="6"/>
  <c r="E52" i="6"/>
  <c r="G36" i="6"/>
  <c r="F35" i="6"/>
  <c r="D13" i="6"/>
  <c r="N15" i="6"/>
  <c r="F24" i="5"/>
  <c r="G24" i="5" s="1"/>
  <c r="H24" i="5" s="1"/>
  <c r="I24" i="5" s="1"/>
  <c r="J24" i="5" s="1"/>
  <c r="K24" i="5" s="1"/>
  <c r="L24" i="5" s="1"/>
  <c r="M24" i="5" s="1"/>
  <c r="F23" i="5"/>
  <c r="G23" i="5" s="1"/>
  <c r="H23" i="5" s="1"/>
  <c r="I23" i="5" s="1"/>
  <c r="J23" i="5" s="1"/>
  <c r="K23" i="5" s="1"/>
  <c r="L23" i="5" s="1"/>
  <c r="M23" i="5" s="1"/>
  <c r="N48" i="5"/>
  <c r="F17" i="5"/>
  <c r="G17" i="5" s="1"/>
  <c r="H17" i="5" s="1"/>
  <c r="I17" i="5" s="1"/>
  <c r="J17" i="5" s="1"/>
  <c r="K17" i="5" s="1"/>
  <c r="L17" i="5" s="1"/>
  <c r="M17" i="5" s="1"/>
  <c r="F12" i="5"/>
  <c r="G12" i="5" s="1"/>
  <c r="H12" i="5" s="1"/>
  <c r="I12" i="5" s="1"/>
  <c r="J12" i="5" s="1"/>
  <c r="K12" i="5" s="1"/>
  <c r="L12" i="5" s="1"/>
  <c r="M12" i="5" s="1"/>
  <c r="G25" i="5"/>
  <c r="H25" i="5" s="1"/>
  <c r="I25" i="5" s="1"/>
  <c r="J25" i="5" s="1"/>
  <c r="K25" i="5" s="1"/>
  <c r="L25" i="5" s="1"/>
  <c r="M25" i="5" s="1"/>
  <c r="C38" i="5"/>
  <c r="C9" i="5"/>
  <c r="D9" i="5" s="1"/>
  <c r="C13" i="5"/>
  <c r="B19" i="5"/>
  <c r="C21" i="5"/>
  <c r="D21" i="5" s="1"/>
  <c r="C29" i="5"/>
  <c r="D44" i="5"/>
  <c r="D51" i="5" s="1"/>
  <c r="N15" i="5"/>
  <c r="E46" i="5"/>
  <c r="F46" i="5" s="1"/>
  <c r="G46" i="5" s="1"/>
  <c r="H46" i="5" s="1"/>
  <c r="I46" i="5" s="1"/>
  <c r="J46" i="5" s="1"/>
  <c r="K46" i="5" s="1"/>
  <c r="L46" i="5" s="1"/>
  <c r="M46" i="5" s="1"/>
  <c r="C32" i="5"/>
  <c r="E47" i="5"/>
  <c r="F47" i="5" s="1"/>
  <c r="G47" i="5" s="1"/>
  <c r="H47" i="5" s="1"/>
  <c r="I47" i="5" s="1"/>
  <c r="J47" i="5" s="1"/>
  <c r="K47" i="5" s="1"/>
  <c r="L47" i="5" s="1"/>
  <c r="M47" i="5" s="1"/>
  <c r="N22" i="5"/>
  <c r="D42" i="5" l="1"/>
  <c r="D41" i="5" s="1"/>
  <c r="C41" i="5"/>
  <c r="N16" i="5"/>
  <c r="N10" i="5"/>
  <c r="B41" i="5"/>
  <c r="B6" i="5" s="1"/>
  <c r="B50" i="5" s="1"/>
  <c r="B52" i="5" s="1"/>
  <c r="R46" i="5"/>
  <c r="C15" i="8" s="1"/>
  <c r="C35" i="5"/>
  <c r="N46" i="5"/>
  <c r="F13" i="5"/>
  <c r="G13" i="5" s="1"/>
  <c r="H13" i="5" s="1"/>
  <c r="I13" i="5" s="1"/>
  <c r="J13" i="5" s="1"/>
  <c r="K13" i="5" s="1"/>
  <c r="L13" i="5" s="1"/>
  <c r="M13" i="5" s="1"/>
  <c r="D13" i="5"/>
  <c r="N13" i="5" s="1"/>
  <c r="N24" i="5"/>
  <c r="N23" i="5"/>
  <c r="L98" i="6"/>
  <c r="K97" i="6"/>
  <c r="F45" i="6"/>
  <c r="G46" i="6"/>
  <c r="F63" i="6"/>
  <c r="E62" i="6"/>
  <c r="E45" i="6"/>
  <c r="I18" i="6"/>
  <c r="H17" i="6"/>
  <c r="G72" i="6"/>
  <c r="H73" i="6"/>
  <c r="E13" i="6"/>
  <c r="G76" i="6"/>
  <c r="H77" i="6"/>
  <c r="F52" i="6"/>
  <c r="G53" i="6"/>
  <c r="G81" i="6"/>
  <c r="F80" i="6"/>
  <c r="I87" i="6"/>
  <c r="H85" i="6"/>
  <c r="D11" i="6"/>
  <c r="G35" i="6"/>
  <c r="H36" i="6"/>
  <c r="E66" i="6"/>
  <c r="F67" i="6"/>
  <c r="F42" i="6"/>
  <c r="E41" i="6"/>
  <c r="E34" i="6" s="1"/>
  <c r="H29" i="6"/>
  <c r="G26" i="6"/>
  <c r="N12" i="5"/>
  <c r="N17" i="5"/>
  <c r="F21" i="5"/>
  <c r="G21" i="5" s="1"/>
  <c r="H21" i="5" s="1"/>
  <c r="I21" i="5" s="1"/>
  <c r="J21" i="5" s="1"/>
  <c r="K21" i="5" s="1"/>
  <c r="L21" i="5" s="1"/>
  <c r="M21" i="5" s="1"/>
  <c r="N21" i="5" s="1"/>
  <c r="C8" i="5"/>
  <c r="N25" i="5"/>
  <c r="D35" i="5"/>
  <c r="D38" i="5"/>
  <c r="D19" i="5"/>
  <c r="D29" i="5"/>
  <c r="N47" i="5"/>
  <c r="D32" i="5"/>
  <c r="C19" i="5"/>
  <c r="E44" i="5"/>
  <c r="E51" i="5" s="1"/>
  <c r="F45" i="5"/>
  <c r="D15" i="8" l="1"/>
  <c r="M98" i="6"/>
  <c r="L97" i="6"/>
  <c r="E11" i="6"/>
  <c r="I77" i="6"/>
  <c r="H76" i="6"/>
  <c r="J18" i="6"/>
  <c r="I17" i="6"/>
  <c r="F41" i="6"/>
  <c r="F34" i="6" s="1"/>
  <c r="G42" i="6"/>
  <c r="H81" i="6"/>
  <c r="G80" i="6"/>
  <c r="F62" i="6"/>
  <c r="G63" i="6"/>
  <c r="G67" i="6"/>
  <c r="F66" i="6"/>
  <c r="I36" i="6"/>
  <c r="H35" i="6"/>
  <c r="F13" i="6"/>
  <c r="G14" i="6"/>
  <c r="H14" i="6" s="1"/>
  <c r="I14" i="6" s="1"/>
  <c r="J14" i="6" s="1"/>
  <c r="K14" i="6" s="1"/>
  <c r="L14" i="6" s="1"/>
  <c r="M14" i="6" s="1"/>
  <c r="H26" i="6"/>
  <c r="I29" i="6"/>
  <c r="I85" i="6"/>
  <c r="J87" i="6"/>
  <c r="H53" i="6"/>
  <c r="G52" i="6"/>
  <c r="I73" i="6"/>
  <c r="H72" i="6"/>
  <c r="H46" i="6"/>
  <c r="G45" i="6"/>
  <c r="F30" i="5"/>
  <c r="E29" i="5"/>
  <c r="G45" i="5"/>
  <c r="F44" i="5"/>
  <c r="F20" i="5"/>
  <c r="E19" i="5"/>
  <c r="F36" i="5"/>
  <c r="E35" i="5"/>
  <c r="D8" i="5"/>
  <c r="D6" i="5" s="1"/>
  <c r="D50" i="5" s="1"/>
  <c r="D52" i="5" s="1"/>
  <c r="E41" i="5"/>
  <c r="F42" i="5"/>
  <c r="E32" i="5"/>
  <c r="F33" i="5"/>
  <c r="E38" i="5"/>
  <c r="F39" i="5"/>
  <c r="C6" i="5"/>
  <c r="C50" i="5" s="1"/>
  <c r="E15" i="8" l="1"/>
  <c r="M97" i="6"/>
  <c r="N98" i="6"/>
  <c r="N97" i="6" s="1"/>
  <c r="F11" i="6"/>
  <c r="I53" i="6"/>
  <c r="H52" i="6"/>
  <c r="I35" i="6"/>
  <c r="J36" i="6"/>
  <c r="H80" i="6"/>
  <c r="I81" i="6"/>
  <c r="J85" i="6"/>
  <c r="K87" i="6"/>
  <c r="G13" i="6"/>
  <c r="G62" i="6"/>
  <c r="H63" i="6"/>
  <c r="H42" i="6"/>
  <c r="G41" i="6"/>
  <c r="G34" i="6" s="1"/>
  <c r="K18" i="6"/>
  <c r="J17" i="6"/>
  <c r="J73" i="6"/>
  <c r="I72" i="6"/>
  <c r="I46" i="6"/>
  <c r="H45" i="6"/>
  <c r="I26" i="6"/>
  <c r="J29" i="6"/>
  <c r="H67" i="6"/>
  <c r="G66" i="6"/>
  <c r="J77" i="6"/>
  <c r="I76" i="6"/>
  <c r="G39" i="5"/>
  <c r="F38" i="5"/>
  <c r="G33" i="5"/>
  <c r="F32" i="5"/>
  <c r="F51" i="5"/>
  <c r="F29" i="5"/>
  <c r="G30" i="5"/>
  <c r="G42" i="5"/>
  <c r="F41" i="5"/>
  <c r="E8" i="5"/>
  <c r="F9" i="5"/>
  <c r="F19" i="5"/>
  <c r="G20" i="5"/>
  <c r="H45" i="5"/>
  <c r="G44" i="5"/>
  <c r="G51" i="5" s="1"/>
  <c r="C52" i="5"/>
  <c r="F35" i="5"/>
  <c r="G36" i="5"/>
  <c r="F15" i="8" l="1"/>
  <c r="I63" i="6"/>
  <c r="H62" i="6"/>
  <c r="J81" i="6"/>
  <c r="I80" i="6"/>
  <c r="J26" i="6"/>
  <c r="K29" i="6"/>
  <c r="I45" i="6"/>
  <c r="J46" i="6"/>
  <c r="K17" i="6"/>
  <c r="L18" i="6"/>
  <c r="L87" i="6"/>
  <c r="K85" i="6"/>
  <c r="H13" i="6"/>
  <c r="J76" i="6"/>
  <c r="K77" i="6"/>
  <c r="I67" i="6"/>
  <c r="H66" i="6"/>
  <c r="K73" i="6"/>
  <c r="J72" i="6"/>
  <c r="I42" i="6"/>
  <c r="H41" i="6"/>
  <c r="H34" i="6" s="1"/>
  <c r="G11" i="6"/>
  <c r="K36" i="6"/>
  <c r="J35" i="6"/>
  <c r="J53" i="6"/>
  <c r="I52" i="6"/>
  <c r="G35" i="5"/>
  <c r="H36" i="5"/>
  <c r="H42" i="5"/>
  <c r="G41" i="5"/>
  <c r="F8" i="5"/>
  <c r="F6" i="5" s="1"/>
  <c r="F50" i="5" s="1"/>
  <c r="F52" i="5" s="1"/>
  <c r="G9" i="5"/>
  <c r="G29" i="5"/>
  <c r="H30" i="5"/>
  <c r="H39" i="5"/>
  <c r="G38" i="5"/>
  <c r="I45" i="5"/>
  <c r="H44" i="5"/>
  <c r="H51" i="5" s="1"/>
  <c r="E6" i="5"/>
  <c r="E50" i="5" s="1"/>
  <c r="H33" i="5"/>
  <c r="G32" i="5"/>
  <c r="G19" i="5"/>
  <c r="H20" i="5"/>
  <c r="B16" i="9" l="1"/>
  <c r="B16" i="8"/>
  <c r="B16" i="7"/>
  <c r="G15" i="8"/>
  <c r="I66" i="6"/>
  <c r="J67" i="6"/>
  <c r="L29" i="6"/>
  <c r="K26" i="6"/>
  <c r="K35" i="6"/>
  <c r="L36" i="6"/>
  <c r="J42" i="6"/>
  <c r="I41" i="6"/>
  <c r="I34" i="6" s="1"/>
  <c r="K76" i="6"/>
  <c r="L77" i="6"/>
  <c r="I13" i="6"/>
  <c r="K72" i="6"/>
  <c r="L73" i="6"/>
  <c r="M18" i="6"/>
  <c r="L17" i="6"/>
  <c r="J45" i="6"/>
  <c r="K46" i="6"/>
  <c r="J63" i="6"/>
  <c r="I62" i="6"/>
  <c r="H11" i="6"/>
  <c r="J52" i="6"/>
  <c r="K53" i="6"/>
  <c r="K52" i="6" s="1"/>
  <c r="M87" i="6"/>
  <c r="M85" i="6" s="1"/>
  <c r="L85" i="6"/>
  <c r="K81" i="6"/>
  <c r="J80" i="6"/>
  <c r="H32" i="5"/>
  <c r="I33" i="5"/>
  <c r="H9" i="5"/>
  <c r="G8" i="5"/>
  <c r="I30" i="5"/>
  <c r="H29" i="5"/>
  <c r="H41" i="5"/>
  <c r="I42" i="5"/>
  <c r="E52" i="5"/>
  <c r="I36" i="5"/>
  <c r="H35" i="5"/>
  <c r="I44" i="5"/>
  <c r="I51" i="5" s="1"/>
  <c r="J45" i="5"/>
  <c r="I20" i="5"/>
  <c r="H19" i="5"/>
  <c r="H38" i="5"/>
  <c r="I39" i="5"/>
  <c r="N53" i="6" l="1"/>
  <c r="N52" i="6" s="1"/>
  <c r="H15" i="8"/>
  <c r="C16" i="9"/>
  <c r="C14" i="9" s="1"/>
  <c r="C9" i="9" s="1"/>
  <c r="C3" i="9" s="1"/>
  <c r="C31" i="9" s="1"/>
  <c r="C16" i="8"/>
  <c r="C14" i="8" s="1"/>
  <c r="C9" i="8" s="1"/>
  <c r="C3" i="8" s="1"/>
  <c r="C31" i="8" s="1"/>
  <c r="C16" i="7"/>
  <c r="L35" i="6"/>
  <c r="M36" i="6"/>
  <c r="L26" i="6"/>
  <c r="M29" i="6"/>
  <c r="M26" i="6" s="1"/>
  <c r="M73" i="6"/>
  <c r="L72" i="6"/>
  <c r="M77" i="6"/>
  <c r="L76" i="6"/>
  <c r="L81" i="6"/>
  <c r="K80" i="6"/>
  <c r="J62" i="6"/>
  <c r="K63" i="6"/>
  <c r="I11" i="6"/>
  <c r="K67" i="6"/>
  <c r="J66" i="6"/>
  <c r="N87" i="6"/>
  <c r="N85" i="6" s="1"/>
  <c r="K45" i="6"/>
  <c r="L46" i="6"/>
  <c r="M17" i="6"/>
  <c r="N18" i="6"/>
  <c r="N17" i="6" s="1"/>
  <c r="J13" i="6"/>
  <c r="J41" i="6"/>
  <c r="J34" i="6" s="1"/>
  <c r="K42" i="6"/>
  <c r="K45" i="5"/>
  <c r="J44" i="5"/>
  <c r="J51" i="5" s="1"/>
  <c r="I9" i="5"/>
  <c r="H8" i="5"/>
  <c r="H6" i="5" s="1"/>
  <c r="H50" i="5" s="1"/>
  <c r="H52" i="5" s="1"/>
  <c r="C15" i="7" s="1"/>
  <c r="J30" i="5"/>
  <c r="I29" i="5"/>
  <c r="I32" i="5"/>
  <c r="J33" i="5"/>
  <c r="I41" i="5"/>
  <c r="J42" i="5"/>
  <c r="I38" i="5"/>
  <c r="J39" i="5"/>
  <c r="J20" i="5"/>
  <c r="I19" i="5"/>
  <c r="J36" i="5"/>
  <c r="I35" i="5"/>
  <c r="G6" i="5"/>
  <c r="G50" i="5" s="1"/>
  <c r="D16" i="7" l="1"/>
  <c r="D16" i="8"/>
  <c r="D14" i="8" s="1"/>
  <c r="D9" i="8" s="1"/>
  <c r="D3" i="8" s="1"/>
  <c r="D31" i="8" s="1"/>
  <c r="D16" i="9"/>
  <c r="C14" i="7"/>
  <c r="C9" i="7" s="1"/>
  <c r="C3" i="7" s="1"/>
  <c r="C31" i="7" s="1"/>
  <c r="K13" i="6"/>
  <c r="N29" i="6"/>
  <c r="N26" i="6" s="1"/>
  <c r="J11" i="6"/>
  <c r="M46" i="6"/>
  <c r="L45" i="6"/>
  <c r="L67" i="6"/>
  <c r="K66" i="6"/>
  <c r="M76" i="6"/>
  <c r="N77" i="6"/>
  <c r="N76" i="6" s="1"/>
  <c r="K41" i="6"/>
  <c r="K34" i="6" s="1"/>
  <c r="L42" i="6"/>
  <c r="M35" i="6"/>
  <c r="N36" i="6"/>
  <c r="N35" i="6" s="1"/>
  <c r="L63" i="6"/>
  <c r="K62" i="6"/>
  <c r="L80" i="6"/>
  <c r="M81" i="6"/>
  <c r="M72" i="6"/>
  <c r="N73" i="6"/>
  <c r="N72" i="6" s="1"/>
  <c r="G52" i="5"/>
  <c r="J19" i="5"/>
  <c r="K20" i="5"/>
  <c r="K42" i="5"/>
  <c r="J41" i="5"/>
  <c r="I8" i="5"/>
  <c r="I6" i="5" s="1"/>
  <c r="I50" i="5" s="1"/>
  <c r="I52" i="5" s="1"/>
  <c r="D15" i="7" s="1"/>
  <c r="D14" i="7" s="1"/>
  <c r="D9" i="7" s="1"/>
  <c r="D3" i="7" s="1"/>
  <c r="D31" i="7" s="1"/>
  <c r="J9" i="5"/>
  <c r="J29" i="5"/>
  <c r="K30" i="5"/>
  <c r="J35" i="5"/>
  <c r="K36" i="5"/>
  <c r="K39" i="5"/>
  <c r="J38" i="5"/>
  <c r="K33" i="5"/>
  <c r="J32" i="5"/>
  <c r="L45" i="5"/>
  <c r="K44" i="5"/>
  <c r="K51" i="5" s="1"/>
  <c r="D14" i="9" l="1"/>
  <c r="D9" i="9" s="1"/>
  <c r="D3" i="9" s="1"/>
  <c r="D31" i="9" s="1"/>
  <c r="B15" i="7"/>
  <c r="B15" i="9"/>
  <c r="B15" i="8"/>
  <c r="E16" i="8"/>
  <c r="E14" i="8" s="1"/>
  <c r="E9" i="8" s="1"/>
  <c r="E3" i="8" s="1"/>
  <c r="E31" i="8" s="1"/>
  <c r="E16" i="9"/>
  <c r="E14" i="9" s="1"/>
  <c r="E9" i="9" s="1"/>
  <c r="E3" i="9" s="1"/>
  <c r="E31" i="9" s="1"/>
  <c r="E16" i="7"/>
  <c r="B14" i="7"/>
  <c r="M42" i="6"/>
  <c r="L41" i="6"/>
  <c r="L34" i="6" s="1"/>
  <c r="M63" i="6"/>
  <c r="L62" i="6"/>
  <c r="M67" i="6"/>
  <c r="L66" i="6"/>
  <c r="K11" i="6"/>
  <c r="M80" i="6"/>
  <c r="N81" i="6"/>
  <c r="N80" i="6" s="1"/>
  <c r="M45" i="6"/>
  <c r="N46" i="6"/>
  <c r="N45" i="6" s="1"/>
  <c r="L13" i="6"/>
  <c r="M45" i="5"/>
  <c r="L44" i="5"/>
  <c r="L51" i="5" s="1"/>
  <c r="K29" i="5"/>
  <c r="L30" i="5"/>
  <c r="K19" i="5"/>
  <c r="L20" i="5"/>
  <c r="L33" i="5"/>
  <c r="K32" i="5"/>
  <c r="L39" i="5"/>
  <c r="K38" i="5"/>
  <c r="K35" i="5"/>
  <c r="L36" i="5"/>
  <c r="J8" i="5"/>
  <c r="J6" i="5" s="1"/>
  <c r="J50" i="5" s="1"/>
  <c r="J52" i="5" s="1"/>
  <c r="E15" i="7" s="1"/>
  <c r="K9" i="5"/>
  <c r="L42" i="5"/>
  <c r="K41" i="5"/>
  <c r="B14" i="8" l="1"/>
  <c r="I15" i="8"/>
  <c r="I15" i="9"/>
  <c r="B14" i="9"/>
  <c r="E14" i="7"/>
  <c r="E9" i="7" s="1"/>
  <c r="E3" i="7" s="1"/>
  <c r="E31" i="7" s="1"/>
  <c r="F16" i="8"/>
  <c r="F14" i="8" s="1"/>
  <c r="F9" i="8" s="1"/>
  <c r="F3" i="8" s="1"/>
  <c r="F31" i="8" s="1"/>
  <c r="F16" i="7"/>
  <c r="F16" i="9"/>
  <c r="F14" i="9" s="1"/>
  <c r="F9" i="9" s="1"/>
  <c r="F3" i="9" s="1"/>
  <c r="F31" i="9" s="1"/>
  <c r="B9" i="7"/>
  <c r="B3" i="7" s="1"/>
  <c r="M13" i="6"/>
  <c r="N14" i="6"/>
  <c r="N13" i="6" s="1"/>
  <c r="M62" i="6"/>
  <c r="N63" i="6"/>
  <c r="N62" i="6" s="1"/>
  <c r="L11" i="6"/>
  <c r="M66" i="6"/>
  <c r="N67" i="6"/>
  <c r="N66" i="6" s="1"/>
  <c r="M41" i="6"/>
  <c r="M34" i="6" s="1"/>
  <c r="N42" i="6"/>
  <c r="N41" i="6" s="1"/>
  <c r="N34" i="6" s="1"/>
  <c r="L9" i="5"/>
  <c r="K8" i="5"/>
  <c r="K6" i="5" s="1"/>
  <c r="K50" i="5" s="1"/>
  <c r="K52" i="5" s="1"/>
  <c r="F15" i="7" s="1"/>
  <c r="F14" i="7" s="1"/>
  <c r="F9" i="7" s="1"/>
  <c r="M30" i="5"/>
  <c r="L29" i="5"/>
  <c r="L38" i="5"/>
  <c r="M39" i="5"/>
  <c r="L32" i="5"/>
  <c r="M33" i="5"/>
  <c r="M36" i="5"/>
  <c r="L35" i="5"/>
  <c r="M20" i="5"/>
  <c r="L19" i="5"/>
  <c r="L41" i="5"/>
  <c r="M42" i="5"/>
  <c r="M44" i="5"/>
  <c r="N45" i="5"/>
  <c r="B9" i="9" l="1"/>
  <c r="G16" i="9"/>
  <c r="G14" i="9" s="1"/>
  <c r="G9" i="9" s="1"/>
  <c r="G3" i="9" s="1"/>
  <c r="G31" i="9" s="1"/>
  <c r="G16" i="7"/>
  <c r="G16" i="8"/>
  <c r="G14" i="8" s="1"/>
  <c r="G9" i="8" s="1"/>
  <c r="G3" i="8" s="1"/>
  <c r="B9" i="8"/>
  <c r="F3" i="7"/>
  <c r="F31" i="7" s="1"/>
  <c r="B31" i="7"/>
  <c r="N11" i="6"/>
  <c r="M11" i="6"/>
  <c r="M32" i="5"/>
  <c r="N32" i="5" s="1"/>
  <c r="N33" i="5"/>
  <c r="M19" i="5"/>
  <c r="N19" i="5" s="1"/>
  <c r="N20" i="5"/>
  <c r="M29" i="5"/>
  <c r="N29" i="5" s="1"/>
  <c r="N30" i="5"/>
  <c r="M51" i="5"/>
  <c r="N51" i="5" s="1"/>
  <c r="N44" i="5"/>
  <c r="M41" i="5"/>
  <c r="N41" i="5" s="1"/>
  <c r="N42" i="5"/>
  <c r="M38" i="5"/>
  <c r="N38" i="5" s="1"/>
  <c r="N39" i="5"/>
  <c r="M35" i="5"/>
  <c r="N35" i="5" s="1"/>
  <c r="N36" i="5"/>
  <c r="M9" i="5"/>
  <c r="L8" i="5"/>
  <c r="L6" i="5" s="1"/>
  <c r="L50" i="5" s="1"/>
  <c r="L52" i="5" s="1"/>
  <c r="G15" i="7" s="1"/>
  <c r="G14" i="7" s="1"/>
  <c r="G9" i="7" s="1"/>
  <c r="G3" i="7" s="1"/>
  <c r="G31" i="7" s="1"/>
  <c r="B3" i="8" l="1"/>
  <c r="B31" i="8" s="1"/>
  <c r="G31" i="8"/>
  <c r="H16" i="9"/>
  <c r="H16" i="7"/>
  <c r="I16" i="7" s="1"/>
  <c r="H16" i="8"/>
  <c r="B3" i="9"/>
  <c r="M8" i="5"/>
  <c r="N9" i="5"/>
  <c r="H14" i="9" l="1"/>
  <c r="I16" i="9"/>
  <c r="B31" i="9"/>
  <c r="H14" i="8"/>
  <c r="I16" i="8"/>
  <c r="M6" i="5"/>
  <c r="M50" i="5" s="1"/>
  <c r="N8" i="5"/>
  <c r="N6" i="5" s="1"/>
  <c r="H9" i="8" l="1"/>
  <c r="I14" i="8"/>
  <c r="H9" i="9"/>
  <c r="I14" i="9"/>
  <c r="M52" i="5"/>
  <c r="N50" i="5"/>
  <c r="H3" i="9" l="1"/>
  <c r="I9" i="9"/>
  <c r="H3" i="8"/>
  <c r="I9" i="8"/>
  <c r="N52" i="5"/>
  <c r="H15" i="7"/>
  <c r="H31" i="8" l="1"/>
  <c r="I31" i="8" s="1"/>
  <c r="I3" i="8"/>
  <c r="H31" i="9"/>
  <c r="I31" i="9" s="1"/>
  <c r="I3" i="9"/>
  <c r="H14" i="7"/>
  <c r="I15" i="7"/>
  <c r="H9" i="7" l="1"/>
  <c r="I14" i="7"/>
  <c r="H3" i="7" l="1"/>
  <c r="I9" i="7"/>
  <c r="H31" i="7" l="1"/>
  <c r="I31" i="7" s="1"/>
  <c r="I3" i="7"/>
</calcChain>
</file>

<file path=xl/sharedStrings.xml><?xml version="1.0" encoding="utf-8"?>
<sst xmlns="http://schemas.openxmlformats.org/spreadsheetml/2006/main" count="395" uniqueCount="186">
  <si>
    <t>COCINA</t>
  </si>
  <si>
    <t>SALA</t>
  </si>
  <si>
    <t>COCTELERIA</t>
  </si>
  <si>
    <t>APARCACOCHES</t>
  </si>
  <si>
    <t>Cocinero/a</t>
  </si>
  <si>
    <t>Plongier</t>
  </si>
  <si>
    <t>Camarero/a</t>
  </si>
  <si>
    <t>Recepcionista</t>
  </si>
  <si>
    <t>Sommelier</t>
  </si>
  <si>
    <t>VINOS</t>
  </si>
  <si>
    <t>Coctelero</t>
  </si>
  <si>
    <t>Vallet</t>
  </si>
  <si>
    <t>Innovación</t>
  </si>
  <si>
    <t>COSTES DE PERSONAL</t>
  </si>
  <si>
    <t>COSTE UNITARIO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</si>
  <si>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</si>
  <si>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</si>
  <si>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</si>
  <si>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</si>
  <si>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</si>
  <si>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</si>
  <si>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</si>
  <si>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</si>
  <si>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</si>
  <si>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</si>
  <si>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</si>
  <si>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</si>
  <si>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</si>
  <si>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COSTE EMPRESA</t>
  </si>
  <si>
    <t>SUELDO BRUTO</t>
  </si>
  <si>
    <t>SUELDO NETO</t>
  </si>
  <si>
    <t>RECEPCIONISTA</t>
  </si>
  <si>
    <t>INNOVACIÓN</t>
  </si>
  <si>
    <t>Innovacion (media jornada)</t>
  </si>
  <si>
    <t>TOTAL EQUIPO</t>
  </si>
  <si>
    <t>OTROS GASTOS EQUIPO</t>
  </si>
  <si>
    <t>Gastos Vestuario Personal</t>
  </si>
  <si>
    <t>Otros Gastos Sociales</t>
  </si>
  <si>
    <t>Prevención riesgos laborales</t>
  </si>
  <si>
    <t>Comida Personal</t>
  </si>
  <si>
    <t>TOTAL COSTES DE PERSONAL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</si>
  <si>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</si>
  <si>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</si>
  <si>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</si>
  <si>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</si>
  <si>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</si>
  <si>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</si>
  <si>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</si>
  <si>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</si>
  <si>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</si>
  <si>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</si>
  <si>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</si>
  <si>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</si>
  <si>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</si>
  <si>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ARRENDAMIENTOS</t>
  </si>
  <si>
    <t>Alquiler Local</t>
  </si>
  <si>
    <t>Alquiler Almacén</t>
  </si>
  <si>
    <t>GESTORES Y ASESORES</t>
  </si>
  <si>
    <t>Asesoría Fiscal</t>
  </si>
  <si>
    <t>Asesoría Laboral</t>
  </si>
  <si>
    <t>Asesoria Contable y administrativa</t>
  </si>
  <si>
    <t>Gremi Restauració</t>
  </si>
  <si>
    <t>Gastos Abogados y Notarios</t>
  </si>
  <si>
    <t>Otras Asesorías</t>
  </si>
  <si>
    <t>SUMINISTROS</t>
  </si>
  <si>
    <t>Agua</t>
  </si>
  <si>
    <t>Gas</t>
  </si>
  <si>
    <t>Electricidad</t>
  </si>
  <si>
    <t>Teléfonos Móviles</t>
  </si>
  <si>
    <t>Carbón</t>
  </si>
  <si>
    <t>Teléfono</t>
  </si>
  <si>
    <t>REPOSICIONES</t>
  </si>
  <si>
    <t>Reposiciones Sala</t>
  </si>
  <si>
    <t>Cuberterias</t>
  </si>
  <si>
    <t>Mantelería</t>
  </si>
  <si>
    <t>Cartas Restaurante</t>
  </si>
  <si>
    <t>Cristalerías</t>
  </si>
  <si>
    <t>Vajillas</t>
  </si>
  <si>
    <t>Reposiciones Cocina</t>
  </si>
  <si>
    <t>Compras menaje Cocina</t>
  </si>
  <si>
    <t>Compras Otros Aprov.</t>
  </si>
  <si>
    <t>LIMPIEZA</t>
  </si>
  <si>
    <t>Servicio Limpieza Restaurante</t>
  </si>
  <si>
    <t>Servicio Limpieza Almacenes</t>
  </si>
  <si>
    <t>Productos Limpieza</t>
  </si>
  <si>
    <t>Sal descalcificadora</t>
  </si>
  <si>
    <t>Limpieza Lavandería</t>
  </si>
  <si>
    <t>REPARACIONE Y CONSERVACION</t>
  </si>
  <si>
    <t>Desratización y Desinfección</t>
  </si>
  <si>
    <t>Repar. y Conserv. Equipos Informáticos</t>
  </si>
  <si>
    <t>Rep. y Conserv. Maquinaria</t>
  </si>
  <si>
    <t>Rep. y Conserv. Instalaciones</t>
  </si>
  <si>
    <t>Repar. y Conserv. Alarmas</t>
  </si>
  <si>
    <t>Gastos Mantenimiento Web</t>
  </si>
  <si>
    <t>Mantenimiento Instalación</t>
  </si>
  <si>
    <t>Mantenimiento Servicios</t>
  </si>
  <si>
    <t>MATERIAL DE OFICINA</t>
  </si>
  <si>
    <t>Compra material de oficina</t>
  </si>
  <si>
    <t>Mensajería</t>
  </si>
  <si>
    <t>PUBLICIDAD, PROPAGANDA Y RRPP</t>
  </si>
  <si>
    <t>Publicicidad, Propaganda y RRPP</t>
  </si>
  <si>
    <t>Gestión Prensa</t>
  </si>
  <si>
    <t>Redes Sociales</t>
  </si>
  <si>
    <t>Invitaciones a clientes</t>
  </si>
  <si>
    <t>SISTEMA DE RESERVAS</t>
  </si>
  <si>
    <t>AUDIOVISUAL</t>
  </si>
  <si>
    <t>Ambientación Musical</t>
  </si>
  <si>
    <t>SGAE</t>
  </si>
  <si>
    <t>SERVICIOS BANCARIOS</t>
  </si>
  <si>
    <t>Servicios bancarios</t>
  </si>
  <si>
    <t>Comisiones TPV</t>
  </si>
  <si>
    <t>Gastos Financieros</t>
  </si>
  <si>
    <t>OTROS GASTOS</t>
  </si>
  <si>
    <t>Análisis comidas</t>
  </si>
  <si>
    <t>Alquiler Materiales Varios</t>
  </si>
  <si>
    <t>Gastos Check List</t>
  </si>
  <si>
    <t>Gastos Viaje</t>
  </si>
  <si>
    <t>PRIMAS DE SEGUROS</t>
  </si>
  <si>
    <t>Primas de Seguro</t>
  </si>
  <si>
    <t>TRIBUTOS</t>
  </si>
  <si>
    <t>Otros Tributos</t>
  </si>
  <si>
    <t>INCOBRABLES</t>
  </si>
  <si>
    <t>Pérdidas de créditos comerciales incobrables</t>
  </si>
  <si>
    <t>Coste mensual</t>
  </si>
  <si>
    <t>Coste anual</t>
  </si>
  <si>
    <t>GASTOS GENERALES</t>
  </si>
  <si>
    <t>OBSERVACIONES</t>
  </si>
  <si>
    <t>Puedo negociar?</t>
  </si>
  <si>
    <t>Tengo que pagar lo mismo que si tuviera abierto?</t>
  </si>
  <si>
    <t>Lo necesito?</t>
  </si>
  <si>
    <t>Puedo dar de baja momentaneamente?</t>
  </si>
  <si>
    <t>Los necesito todos?</t>
  </si>
  <si>
    <t>Que inventario tengo? Puedo reutilizar piezas antiguas?</t>
  </si>
  <si>
    <t>Cómo puedo mejorar costes?</t>
  </si>
  <si>
    <t>Que inventario tengo?</t>
  </si>
  <si>
    <t>Puedo cambiar horarios?</t>
  </si>
  <si>
    <t>Buscar nuevos proveedores?</t>
  </si>
  <si>
    <t>Buscar alternativas?</t>
  </si>
  <si>
    <t>Revisar contratos</t>
  </si>
  <si>
    <t>Analizar invitaciones y cambiar política?</t>
  </si>
  <si>
    <t>Estudiar que es eficiente y que no.</t>
  </si>
  <si>
    <t>Puedo rebajar la comisión? Acepto Amex?</t>
  </si>
  <si>
    <t>Limitar desplazamientos a 0</t>
  </si>
  <si>
    <t>Seguimiento de cobros</t>
  </si>
  <si>
    <t>TOTAL INGRESOS</t>
  </si>
  <si>
    <t>Ingresos comida</t>
  </si>
  <si>
    <t>Ingresos bebida</t>
  </si>
  <si>
    <t>GASTOS TOTALES</t>
  </si>
  <si>
    <t>GASTOS VARIABLES</t>
  </si>
  <si>
    <t>Compras de Materias Primas</t>
  </si>
  <si>
    <t>Mermas</t>
  </si>
  <si>
    <t>Pruebas</t>
  </si>
  <si>
    <t>GASTOS FIJOS</t>
  </si>
  <si>
    <t>Equipo</t>
  </si>
  <si>
    <t>Gastos Generales</t>
  </si>
  <si>
    <t>RESULTADO EXPLOTACION</t>
  </si>
  <si>
    <t>Ingresos Financieros</t>
  </si>
  <si>
    <t>Gastos Finacieros</t>
  </si>
  <si>
    <t>APLICACIONES DE CAJA</t>
  </si>
  <si>
    <t>Variación de existencias</t>
  </si>
  <si>
    <t>Devolución de capital de préstamos bancarios</t>
  </si>
  <si>
    <t>Inversiones y mejoras del local</t>
  </si>
  <si>
    <t>Inversiones en Bodega</t>
  </si>
  <si>
    <t>Dividendos a los socios</t>
  </si>
  <si>
    <t>RESULTADOS FINANCIEROS</t>
  </si>
  <si>
    <t>PAGO IMPUESTO SOCIEDADES</t>
  </si>
  <si>
    <t>TOTAL EXCEDENTE PARA AHORRO</t>
  </si>
  <si>
    <t>(*) Que pasa con los ERTES a 30 de Junio.</t>
  </si>
  <si>
    <t xml:space="preserve">     Si no se alargan habra que considerar o la re-apertura o la liquidación del equipo</t>
  </si>
  <si>
    <t>¿QUÉ ME VA A PASAR ESTE AÑO?</t>
  </si>
  <si>
    <t xml:space="preserve">Ejemplo ficticio ilustrativo </t>
  </si>
  <si>
    <t>Gremio Restauración</t>
  </si>
  <si>
    <t>Software</t>
  </si>
  <si>
    <t>Software para reservas</t>
  </si>
  <si>
    <t>Servicios de software para reservas</t>
  </si>
  <si>
    <t>REPARACIONES Y CONSERVACION</t>
  </si>
  <si>
    <t>Servicios software de reservas</t>
  </si>
  <si>
    <t>DESGLOSE GASTOS GENERALES</t>
  </si>
  <si>
    <t>DESGLOSE GASTOS GENERALES 2020</t>
  </si>
  <si>
    <t>COSTE PERSONAL - LIQUIDACIÓN</t>
  </si>
  <si>
    <t>COSTE PERSONAL - ERTE ETOP</t>
  </si>
  <si>
    <t>COSTE PERSONAL - ERTE FUEZA MAYOR</t>
  </si>
  <si>
    <t>Jefe/a Cocina</t>
  </si>
  <si>
    <t>2º Jefe/a Cocina</t>
  </si>
  <si>
    <t>Jefe/a Sala</t>
  </si>
  <si>
    <t>2º Jefe/a 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</si>
</sst>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rgb="FF000000"/>
      <name val="Cambria"/>
      <family val="1"/>
    </font>
    <font>
      <b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2" borderId="0" xfId="0" applyFill="1"/>
    <xf numFmtId="0" fontId="4" fillId="0" borderId="0" xfId="0" applyFont="1"/>
    <xf numFmtId="0" fontId="0" fillId="0" borderId="1" xfId="0" applyBorder="1" applyAlignment="1">
      <alignment horizontal="center"/>
    </xf>
    <xf numFmtId="0" fontId="4" fillId="3" borderId="1" xfId="0" applyFont="1" applyFill="1" applyBorder="1"/>
    <xf numFmtId="44" fontId="4" fillId="3" borderId="1" xfId="0" applyNumberFormat="1" applyFont="1" applyFill="1" applyBorder="1"/>
    <xf numFmtId="0" fontId="0" fillId="4" borderId="1" xfId="0" applyFill="1" applyBorder="1"/>
    <xf numFmtId="44" fontId="0" fillId="0" borderId="1" xfId="0" applyNumberFormat="1" applyBorder="1"/>
    <xf numFmtId="44" fontId="0" fillId="0" borderId="1" xfId="1" applyFont="1" applyBorder="1"/>
    <xf numFmtId="0" fontId="0" fillId="4" borderId="5" xfId="0" applyFill="1" applyBorder="1"/>
    <xf numFmtId="44" fontId="0" fillId="0" borderId="1" xfId="1" applyFont="1" applyFill="1" applyBorder="1"/>
    <xf numFmtId="44" fontId="4" fillId="5" borderId="1" xfId="0" applyNumberFormat="1" applyFont="1" applyFill="1" applyBorder="1"/>
    <xf numFmtId="0" fontId="4" fillId="6" borderId="1" xfId="0" applyFont="1" applyFill="1" applyBorder="1"/>
    <xf numFmtId="44" fontId="4" fillId="6" borderId="1" xfId="0" applyNumberFormat="1" applyFont="1" applyFill="1" applyBorder="1"/>
    <xf numFmtId="0" fontId="5" fillId="0" borderId="0" xfId="0" applyFont="1"/>
    <xf numFmtId="44" fontId="6" fillId="3" borderId="1" xfId="0" applyNumberFormat="1" applyFont="1" applyFill="1" applyBorder="1"/>
    <xf numFmtId="44" fontId="5" fillId="0" borderId="1" xfId="0" applyNumberFormat="1" applyFont="1" applyBorder="1"/>
    <xf numFmtId="44" fontId="6" fillId="5" borderId="1" xfId="0" applyNumberFormat="1" applyFont="1" applyFill="1" applyBorder="1"/>
    <xf numFmtId="44" fontId="5" fillId="0" borderId="1" xfId="1" applyFont="1" applyBorder="1"/>
    <xf numFmtId="44" fontId="6" fillId="6" borderId="1" xfId="0" applyNumberFormat="1" applyFont="1" applyFill="1" applyBorder="1"/>
    <xf numFmtId="0" fontId="3" fillId="0" borderId="0" xfId="0" applyFont="1"/>
    <xf numFmtId="44" fontId="7" fillId="3" borderId="1" xfId="0" applyNumberFormat="1" applyFont="1" applyFill="1" applyBorder="1"/>
    <xf numFmtId="44" fontId="3" fillId="0" borderId="1" xfId="0" applyNumberFormat="1" applyFont="1" applyBorder="1"/>
    <xf numFmtId="44" fontId="7" fillId="5" borderId="1" xfId="0" applyNumberFormat="1" applyFont="1" applyFill="1" applyBorder="1"/>
    <xf numFmtId="44" fontId="3" fillId="0" borderId="1" xfId="1" applyFont="1" applyBorder="1"/>
    <xf numFmtId="44" fontId="7" fillId="6" borderId="1" xfId="0" applyNumberFormat="1" applyFont="1" applyFill="1" applyBorder="1"/>
    <xf numFmtId="164" fontId="1" fillId="0" borderId="0" xfId="2" applyFont="1" applyAlignment="1">
      <alignment horizontal="left"/>
    </xf>
    <xf numFmtId="44" fontId="1" fillId="0" borderId="0" xfId="1" applyFont="1"/>
    <xf numFmtId="44" fontId="3" fillId="0" borderId="0" xfId="1" applyFont="1"/>
    <xf numFmtId="164" fontId="10" fillId="0" borderId="1" xfId="2" applyFont="1" applyBorder="1" applyAlignment="1">
      <alignment horizontal="left"/>
    </xf>
    <xf numFmtId="164" fontId="9" fillId="0" borderId="0" xfId="2" applyFont="1" applyAlignment="1">
      <alignment horizontal="left"/>
    </xf>
    <xf numFmtId="44" fontId="11" fillId="7" borderId="0" xfId="1" applyFont="1" applyFill="1" applyAlignment="1">
      <alignment horizontal="center"/>
    </xf>
    <xf numFmtId="44" fontId="1" fillId="0" borderId="0" xfId="1" applyFont="1" applyAlignment="1">
      <alignment horizontal="center"/>
    </xf>
    <xf numFmtId="164" fontId="9" fillId="6" borderId="1" xfId="2" applyFont="1" applyFill="1" applyBorder="1" applyAlignment="1">
      <alignment horizontal="left"/>
    </xf>
    <xf numFmtId="44" fontId="9" fillId="6" borderId="1" xfId="1" applyFont="1" applyFill="1" applyBorder="1"/>
    <xf numFmtId="164" fontId="9" fillId="4" borderId="1" xfId="2" applyFont="1" applyFill="1" applyBorder="1" applyAlignment="1">
      <alignment horizontal="left"/>
    </xf>
    <xf numFmtId="44" fontId="9" fillId="4" borderId="1" xfId="1" applyFont="1" applyFill="1" applyBorder="1"/>
    <xf numFmtId="0" fontId="1" fillId="0" borderId="1" xfId="0" applyFont="1" applyBorder="1"/>
    <xf numFmtId="44" fontId="1" fillId="0" borderId="1" xfId="1" applyFont="1" applyBorder="1"/>
    <xf numFmtId="164" fontId="12" fillId="0" borderId="0" xfId="2" applyFont="1" applyAlignment="1">
      <alignment horizontal="left"/>
    </xf>
    <xf numFmtId="44" fontId="12" fillId="0" borderId="0" xfId="1" applyFont="1"/>
    <xf numFmtId="164" fontId="9" fillId="4" borderId="1" xfId="2" applyFont="1" applyFill="1" applyBorder="1"/>
    <xf numFmtId="164" fontId="9" fillId="8" borderId="1" xfId="2" applyFont="1" applyFill="1" applyBorder="1" applyAlignment="1">
      <alignment horizontal="left"/>
    </xf>
    <xf numFmtId="44" fontId="9" fillId="8" borderId="1" xfId="1" applyFont="1" applyFill="1" applyBorder="1"/>
    <xf numFmtId="0" fontId="1" fillId="0" borderId="0" xfId="0" applyFont="1"/>
    <xf numFmtId="44" fontId="1" fillId="0" borderId="0" xfId="1" applyFont="1" applyBorder="1"/>
    <xf numFmtId="164" fontId="4" fillId="4" borderId="1" xfId="2" applyFont="1" applyFill="1" applyBorder="1" applyAlignment="1">
      <alignment horizontal="left"/>
    </xf>
    <xf numFmtId="164" fontId="9" fillId="0" borderId="0" xfId="2" applyFont="1" applyFill="1" applyBorder="1" applyAlignment="1">
      <alignment horizontal="left"/>
    </xf>
    <xf numFmtId="44" fontId="9" fillId="0" borderId="0" xfId="1" applyFont="1" applyFill="1" applyBorder="1"/>
    <xf numFmtId="164" fontId="0" fillId="0" borderId="1" xfId="2" applyFont="1" applyBorder="1"/>
    <xf numFmtId="164" fontId="1" fillId="0" borderId="0" xfId="2" applyFont="1"/>
    <xf numFmtId="44" fontId="13" fillId="0" borderId="0" xfId="1" applyFont="1"/>
    <xf numFmtId="44" fontId="3" fillId="0" borderId="0" xfId="1" applyFont="1" applyAlignment="1">
      <alignment horizontal="center"/>
    </xf>
    <xf numFmtId="44" fontId="7" fillId="6" borderId="1" xfId="1" applyFont="1" applyFill="1" applyBorder="1"/>
    <xf numFmtId="44" fontId="7" fillId="4" borderId="1" xfId="1" applyFont="1" applyFill="1" applyBorder="1"/>
    <xf numFmtId="44" fontId="3" fillId="0" borderId="1" xfId="1" applyFont="1" applyFill="1" applyBorder="1"/>
    <xf numFmtId="44" fontId="7" fillId="8" borderId="1" xfId="1" applyFont="1" applyFill="1" applyBorder="1"/>
    <xf numFmtId="44" fontId="3" fillId="0" borderId="0" xfId="1" applyFont="1" applyBorder="1"/>
    <xf numFmtId="44" fontId="3" fillId="0" borderId="0" xfId="1" applyFont="1" applyFill="1"/>
    <xf numFmtId="44" fontId="7" fillId="0" borderId="0" xfId="1" applyFont="1" applyFill="1" applyBorder="1"/>
    <xf numFmtId="164" fontId="3" fillId="0" borderId="1" xfId="2" applyFont="1" applyBorder="1"/>
    <xf numFmtId="164" fontId="3" fillId="0" borderId="0" xfId="2" applyFont="1"/>
    <xf numFmtId="44" fontId="5" fillId="0" borderId="0" xfId="1" applyFont="1"/>
    <xf numFmtId="44" fontId="6" fillId="0" borderId="0" xfId="1" applyFont="1"/>
    <xf numFmtId="44" fontId="5" fillId="0" borderId="4" xfId="1" applyFont="1" applyBorder="1"/>
    <xf numFmtId="44" fontId="5" fillId="0" borderId="0" xfId="1" applyFont="1" applyAlignment="1">
      <alignment horizontal="center"/>
    </xf>
    <xf numFmtId="44" fontId="6" fillId="6" borderId="1" xfId="1" applyFont="1" applyFill="1" applyBorder="1"/>
    <xf numFmtId="44" fontId="6" fillId="4" borderId="1" xfId="1" applyFont="1" applyFill="1" applyBorder="1"/>
    <xf numFmtId="13" fontId="5" fillId="0" borderId="0" xfId="1" applyNumberFormat="1" applyFont="1"/>
    <xf numFmtId="44" fontId="5" fillId="0" borderId="1" xfId="1" applyFont="1" applyFill="1" applyBorder="1"/>
    <xf numFmtId="44" fontId="6" fillId="8" borderId="1" xfId="1" applyFont="1" applyFill="1" applyBorder="1"/>
    <xf numFmtId="44" fontId="5" fillId="0" borderId="0" xfId="1" applyFont="1" applyBorder="1"/>
    <xf numFmtId="44" fontId="5" fillId="0" borderId="0" xfId="1" applyFont="1" applyFill="1"/>
    <xf numFmtId="44" fontId="6" fillId="0" borderId="0" xfId="1" applyFont="1" applyFill="1" applyBorder="1"/>
    <xf numFmtId="164" fontId="5" fillId="0" borderId="1" xfId="2" applyFont="1" applyBorder="1"/>
    <xf numFmtId="164" fontId="5" fillId="0" borderId="0" xfId="2" applyFont="1"/>
    <xf numFmtId="44" fontId="2" fillId="7" borderId="0" xfId="1" applyFont="1" applyFill="1" applyAlignment="1">
      <alignment horizontal="center"/>
    </xf>
    <xf numFmtId="44" fontId="5" fillId="0" borderId="3" xfId="1" applyFont="1" applyBorder="1"/>
    <xf numFmtId="0" fontId="0" fillId="0" borderId="1" xfId="0" applyFont="1" applyBorder="1" applyAlignment="1">
      <alignment horizontal="center"/>
    </xf>
    <xf numFmtId="164" fontId="10" fillId="0" borderId="4" xfId="2" applyFont="1" applyBorder="1" applyAlignment="1">
      <alignment horizontal="left"/>
    </xf>
    <xf numFmtId="44" fontId="5" fillId="0" borderId="0" xfId="0" applyNumberFormat="1" applyFont="1"/>
    <xf numFmtId="0" fontId="4" fillId="11" borderId="1" xfId="0" applyFont="1" applyFill="1" applyBorder="1"/>
    <xf numFmtId="0" fontId="8" fillId="0" borderId="1" xfId="3" applyFill="1" applyBorder="1" applyAlignment="1">
      <alignment horizontal="left"/>
    </xf>
    <xf numFmtId="44" fontId="0" fillId="0" borderId="0" xfId="0" applyNumberFormat="1"/>
    <xf numFmtId="44" fontId="0" fillId="0" borderId="0" xfId="1" applyFont="1"/>
    <xf numFmtId="0" fontId="4" fillId="0" borderId="1" xfId="0" applyFont="1" applyBorder="1" applyAlignment="1">
      <alignment horizontal="center"/>
    </xf>
    <xf numFmtId="0" fontId="15" fillId="11" borderId="1" xfId="3" applyFont="1" applyFill="1" applyBorder="1" applyAlignment="1">
      <alignment horizontal="left"/>
    </xf>
    <xf numFmtId="44" fontId="4" fillId="11" borderId="1" xfId="1" applyFont="1" applyFill="1" applyBorder="1"/>
    <xf numFmtId="44" fontId="0" fillId="11" borderId="1" xfId="1" applyFont="1" applyFill="1" applyBorder="1"/>
    <xf numFmtId="0" fontId="9" fillId="12" borderId="1" xfId="0" applyFont="1" applyFill="1" applyBorder="1"/>
    <xf numFmtId="44" fontId="12" fillId="12" borderId="1" xfId="1" applyFont="1" applyFill="1" applyBorder="1"/>
    <xf numFmtId="164" fontId="16" fillId="9" borderId="2" xfId="2" applyFont="1" applyFill="1" applyBorder="1" applyAlignment="1">
      <alignment horizontal="left"/>
    </xf>
    <xf numFmtId="44" fontId="17" fillId="0" borderId="1" xfId="1" applyFont="1" applyBorder="1"/>
    <xf numFmtId="164" fontId="18" fillId="0" borderId="6" xfId="2" applyFont="1" applyBorder="1" applyAlignment="1">
      <alignment horizontal="left"/>
    </xf>
    <xf numFmtId="164" fontId="17" fillId="0" borderId="2" xfId="2" applyFont="1" applyBorder="1" applyAlignment="1">
      <alignment horizontal="left"/>
    </xf>
    <xf numFmtId="0" fontId="17" fillId="2" borderId="0" xfId="0" applyFont="1" applyFill="1"/>
    <xf numFmtId="44" fontId="17" fillId="0" borderId="0" xfId="1" applyFont="1"/>
    <xf numFmtId="0" fontId="19" fillId="10" borderId="1" xfId="0" applyFont="1" applyFill="1" applyBorder="1"/>
    <xf numFmtId="0" fontId="20" fillId="6" borderId="1" xfId="0" applyFont="1" applyFill="1" applyBorder="1"/>
    <xf numFmtId="0" fontId="17" fillId="0" borderId="1" xfId="0" applyFont="1" applyBorder="1"/>
    <xf numFmtId="0" fontId="17" fillId="0" borderId="0" xfId="0" applyFont="1"/>
    <xf numFmtId="0" fontId="4" fillId="5" borderId="1" xfId="0" applyFont="1" applyFill="1" applyBorder="1" applyAlignment="1">
      <alignment horizontal="left"/>
    </xf>
    <xf numFmtId="0" fontId="4" fillId="13" borderId="1" xfId="0" applyFont="1" applyFill="1" applyBorder="1"/>
    <xf numFmtId="44" fontId="6" fillId="13" borderId="1" xfId="1" applyFont="1" applyFill="1" applyBorder="1"/>
    <xf numFmtId="44" fontId="7" fillId="13" borderId="1" xfId="1" applyFont="1" applyFill="1" applyBorder="1"/>
    <xf numFmtId="44" fontId="4" fillId="13" borderId="1" xfId="1" applyFont="1" applyFill="1" applyBorder="1"/>
    <xf numFmtId="44" fontId="21" fillId="0" borderId="1" xfId="1" applyFont="1" applyBorder="1"/>
    <xf numFmtId="0" fontId="23" fillId="0" borderId="0" xfId="0" applyFont="1" applyAlignment="1">
      <alignment vertical="center"/>
    </xf>
    <xf numFmtId="44" fontId="6" fillId="0" borderId="4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14" borderId="0" xfId="0" applyFont="1" applyFill="1" applyAlignment="1">
      <alignment horizontal="center"/>
    </xf>
  </cellXfs>
  <cellStyles count="5">
    <cellStyle name="Euro" xfId="2" xr:uid="{2C2B64F7-C93B-4F58-81E8-3E71484000AA}"/>
    <cellStyle name="Moneda" xfId="1" builtinId="4"/>
    <cellStyle name="Moneda 2" xfId="4" xr:uid="{D734287C-0208-4C44-9A7E-43C148D36626}"/>
    <cellStyle name="Normal" xfId="0" builtinId="0"/>
    <cellStyle name="Normal 2" xfId="3" xr:uid="{D0CF63D4-5416-4D2E-BB3D-D9F4F57EA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61</xdr:row>
      <xdr:rowOff>63500</xdr:rowOff>
    </xdr:from>
    <xdr:to>
      <xdr:col>5</xdr:col>
      <xdr:colOff>63500</xdr:colOff>
      <xdr:row>63</xdr:row>
      <xdr:rowOff>6350</xdr:rowOff>
    </xdr:to>
    <xdr:pic>
      <xdr:nvPicPr>
        <xdr:cNvPr id="2" name="Imagen 90">
          <a:extLst>
            <a:ext uri="{FF2B5EF4-FFF2-40B4-BE49-F238E27FC236}">
              <a16:creationId xmlns:a16="http://schemas.microsoft.com/office/drawing/2014/main" id="{BD831726-90BE-4D8B-83FA-AB370F8A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395"/>
        <a:stretch>
          <a:fillRect/>
        </a:stretch>
      </xdr:blipFill>
      <xdr:spPr bwMode="auto">
        <a:xfrm>
          <a:off x="2159000" y="6838950"/>
          <a:ext cx="17145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p\Dropbox\Ofeliah\Caixabank_Curso\Presupuesto_Curso_Rev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"/>
      <sheetName val="CONTROL PRODUCCION"/>
      <sheetName val="INGRESOS"/>
      <sheetName val="GASTOS VARIABES"/>
      <sheetName val="PERSONAL"/>
      <sheetName val="GASTOS GENERALES"/>
      <sheetName val="RDO EXPLOTACION"/>
      <sheetName val="R.FINANCIEROS"/>
      <sheetName val="IS"/>
      <sheetName val="APLICACIONES DE CAJA"/>
      <sheetName val="Presupuesto Ahorro"/>
    </sheetNames>
    <sheetDataSet>
      <sheetData sheetId="0">
        <row r="8">
          <cell r="F8">
            <v>12</v>
          </cell>
        </row>
        <row r="9">
          <cell r="F9">
            <v>24</v>
          </cell>
        </row>
        <row r="10">
          <cell r="F10">
            <v>24</v>
          </cell>
        </row>
      </sheetData>
      <sheetData sheetId="1">
        <row r="54">
          <cell r="C54">
            <v>68805</v>
          </cell>
          <cell r="D54">
            <v>137610</v>
          </cell>
          <cell r="E54">
            <v>137610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C78A-CAD1-45C6-951B-3A313998A0AA}">
  <dimension ref="A61:H66"/>
  <sheetViews>
    <sheetView topLeftCell="A44" zoomScaleNormal="100" zoomScalePageLayoutView="20" workbookViewId="0">
      <selection activeCell="J54" sqref="J54"/>
    </sheetView>
  </sheetViews>
  <sheetFormatPr baseColWidth="10" defaultRowHeight="14.4" x14ac:dyDescent="0.3"/>
  <sheetData>
    <row r="61" spans="1:8" ht="25.8" x14ac:dyDescent="0.5">
      <c r="A61" s="111" t="s">
        <v>169</v>
      </c>
      <c r="B61" s="111"/>
      <c r="C61" s="111"/>
      <c r="D61" s="111"/>
      <c r="E61" s="111"/>
      <c r="F61" s="111"/>
      <c r="G61" s="111"/>
      <c r="H61" s="111"/>
    </row>
    <row r="65" spans="1:7" x14ac:dyDescent="0.3">
      <c r="A65" s="108"/>
    </row>
    <row r="66" spans="1:7" ht="21" x14ac:dyDescent="0.4">
      <c r="B66" s="112" t="s">
        <v>170</v>
      </c>
      <c r="C66" s="112"/>
      <c r="D66" s="112"/>
      <c r="E66" s="112"/>
      <c r="F66" s="112"/>
      <c r="G66" s="112"/>
    </row>
  </sheetData>
  <mergeCells count="2">
    <mergeCell ref="A61:H61"/>
    <mergeCell ref="B66:G66"/>
  </mergeCells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A9F0-FA88-4C46-AA77-0D9114EF8D62}">
  <dimension ref="A1:B98"/>
  <sheetViews>
    <sheetView topLeftCell="A4" zoomScaleNormal="100" workbookViewId="0">
      <selection activeCell="A7" sqref="A7"/>
    </sheetView>
  </sheetViews>
  <sheetFormatPr baseColWidth="10" defaultRowHeight="14.4" x14ac:dyDescent="0.3"/>
  <cols>
    <col min="1" max="1" width="47.5546875" bestFit="1" customWidth="1"/>
    <col min="2" max="2" width="47.5546875" customWidth="1"/>
  </cols>
  <sheetData>
    <row r="1" spans="1:2" x14ac:dyDescent="0.3">
      <c r="A1" s="27"/>
      <c r="B1" s="27"/>
    </row>
    <row r="2" spans="1:2" x14ac:dyDescent="0.3">
      <c r="A2" s="27"/>
      <c r="B2" s="27"/>
    </row>
    <row r="3" spans="1:2" x14ac:dyDescent="0.3">
      <c r="A3" s="27"/>
      <c r="B3" s="27"/>
    </row>
    <row r="4" spans="1:2" x14ac:dyDescent="0.3">
      <c r="A4" s="27"/>
      <c r="B4" s="27"/>
    </row>
    <row r="5" spans="1:2" x14ac:dyDescent="0.3">
      <c r="A5" s="27"/>
      <c r="B5" s="27"/>
    </row>
    <row r="6" spans="1:2" ht="21" x14ac:dyDescent="0.4">
      <c r="A6" s="30" t="s">
        <v>177</v>
      </c>
      <c r="B6" s="80"/>
    </row>
    <row r="7" spans="1:2" x14ac:dyDescent="0.3">
      <c r="A7" s="31"/>
      <c r="B7" s="31"/>
    </row>
    <row r="8" spans="1:2" x14ac:dyDescent="0.3">
      <c r="A8" s="31"/>
      <c r="B8" s="31"/>
    </row>
    <row r="9" spans="1:2" x14ac:dyDescent="0.3">
      <c r="A9" s="31"/>
      <c r="B9" s="31"/>
    </row>
    <row r="10" spans="1:2" x14ac:dyDescent="0.3">
      <c r="A10" s="27"/>
      <c r="B10" s="27"/>
    </row>
    <row r="11" spans="1:2" x14ac:dyDescent="0.3">
      <c r="A11" s="34" t="s">
        <v>125</v>
      </c>
      <c r="B11" s="34" t="s">
        <v>126</v>
      </c>
    </row>
    <row r="12" spans="1:2" x14ac:dyDescent="0.3">
      <c r="A12" s="31"/>
      <c r="B12" s="31"/>
    </row>
    <row r="13" spans="1:2" x14ac:dyDescent="0.3">
      <c r="A13" s="36" t="s">
        <v>54</v>
      </c>
      <c r="B13" s="36"/>
    </row>
    <row r="14" spans="1:2" x14ac:dyDescent="0.3">
      <c r="A14" s="38" t="s">
        <v>55</v>
      </c>
      <c r="B14" s="38" t="s">
        <v>127</v>
      </c>
    </row>
    <row r="15" spans="1:2" x14ac:dyDescent="0.3">
      <c r="A15" s="38" t="s">
        <v>56</v>
      </c>
      <c r="B15" s="38" t="s">
        <v>127</v>
      </c>
    </row>
    <row r="16" spans="1:2" x14ac:dyDescent="0.3">
      <c r="A16" s="40"/>
      <c r="B16" s="40"/>
    </row>
    <row r="17" spans="1:2" x14ac:dyDescent="0.3">
      <c r="A17" s="42" t="s">
        <v>57</v>
      </c>
      <c r="B17" s="42"/>
    </row>
    <row r="18" spans="1:2" x14ac:dyDescent="0.3">
      <c r="A18" s="38" t="s">
        <v>58</v>
      </c>
      <c r="B18" s="38" t="s">
        <v>128</v>
      </c>
    </row>
    <row r="19" spans="1:2" x14ac:dyDescent="0.3">
      <c r="A19" s="38" t="s">
        <v>59</v>
      </c>
      <c r="B19" s="38" t="s">
        <v>128</v>
      </c>
    </row>
    <row r="20" spans="1:2" x14ac:dyDescent="0.3">
      <c r="A20" s="38" t="s">
        <v>60</v>
      </c>
      <c r="B20" s="38" t="s">
        <v>128</v>
      </c>
    </row>
    <row r="21" spans="1:2" x14ac:dyDescent="0.3">
      <c r="A21" s="1" t="s">
        <v>61</v>
      </c>
      <c r="B21" s="1"/>
    </row>
    <row r="22" spans="1:2" x14ac:dyDescent="0.3">
      <c r="A22" s="1" t="s">
        <v>172</v>
      </c>
      <c r="B22" s="1" t="s">
        <v>129</v>
      </c>
    </row>
    <row r="23" spans="1:2" x14ac:dyDescent="0.3">
      <c r="A23" s="1" t="s">
        <v>62</v>
      </c>
      <c r="B23" s="1"/>
    </row>
    <row r="24" spans="1:2" x14ac:dyDescent="0.3">
      <c r="A24" s="38" t="s">
        <v>63</v>
      </c>
      <c r="B24" s="38"/>
    </row>
    <row r="25" spans="1:2" x14ac:dyDescent="0.3">
      <c r="A25" s="40"/>
      <c r="B25" s="40"/>
    </row>
    <row r="26" spans="1:2" x14ac:dyDescent="0.3">
      <c r="A26" s="36" t="s">
        <v>64</v>
      </c>
      <c r="B26" s="36"/>
    </row>
    <row r="27" spans="1:2" x14ac:dyDescent="0.3">
      <c r="A27" s="38" t="s">
        <v>65</v>
      </c>
      <c r="B27" s="38"/>
    </row>
    <row r="28" spans="1:2" x14ac:dyDescent="0.3">
      <c r="A28" s="38" t="s">
        <v>66</v>
      </c>
      <c r="B28" s="38" t="s">
        <v>130</v>
      </c>
    </row>
    <row r="29" spans="1:2" x14ac:dyDescent="0.3">
      <c r="A29" s="38" t="s">
        <v>67</v>
      </c>
      <c r="B29" s="38"/>
    </row>
    <row r="30" spans="1:2" x14ac:dyDescent="0.3">
      <c r="A30" s="38" t="s">
        <v>68</v>
      </c>
      <c r="B30" s="38" t="s">
        <v>131</v>
      </c>
    </row>
    <row r="31" spans="1:2" x14ac:dyDescent="0.3">
      <c r="A31" s="38" t="s">
        <v>69</v>
      </c>
      <c r="B31" s="38"/>
    </row>
    <row r="32" spans="1:2" x14ac:dyDescent="0.3">
      <c r="A32" s="38" t="s">
        <v>70</v>
      </c>
      <c r="B32" s="38"/>
    </row>
    <row r="33" spans="1:2" x14ac:dyDescent="0.3">
      <c r="A33" s="27"/>
      <c r="B33" s="27"/>
    </row>
    <row r="34" spans="1:2" x14ac:dyDescent="0.3">
      <c r="A34" s="36" t="s">
        <v>71</v>
      </c>
      <c r="B34" s="36"/>
    </row>
    <row r="35" spans="1:2" x14ac:dyDescent="0.3">
      <c r="A35" s="43" t="s">
        <v>72</v>
      </c>
      <c r="B35" s="43"/>
    </row>
    <row r="36" spans="1:2" x14ac:dyDescent="0.3">
      <c r="A36" s="38" t="s">
        <v>73</v>
      </c>
      <c r="B36" s="38" t="s">
        <v>132</v>
      </c>
    </row>
    <row r="37" spans="1:2" x14ac:dyDescent="0.3">
      <c r="A37" s="1" t="s">
        <v>74</v>
      </c>
      <c r="B37" s="1"/>
    </row>
    <row r="38" spans="1:2" x14ac:dyDescent="0.3">
      <c r="A38" s="38" t="s">
        <v>75</v>
      </c>
      <c r="B38" s="38" t="s">
        <v>133</v>
      </c>
    </row>
    <row r="39" spans="1:2" x14ac:dyDescent="0.3">
      <c r="A39" s="1" t="s">
        <v>76</v>
      </c>
      <c r="B39" s="38" t="s">
        <v>132</v>
      </c>
    </row>
    <row r="40" spans="1:2" x14ac:dyDescent="0.3">
      <c r="A40" s="38" t="s">
        <v>77</v>
      </c>
      <c r="B40" s="38" t="s">
        <v>132</v>
      </c>
    </row>
    <row r="41" spans="1:2" x14ac:dyDescent="0.3">
      <c r="A41" s="43" t="s">
        <v>78</v>
      </c>
      <c r="B41" s="43"/>
    </row>
    <row r="42" spans="1:2" x14ac:dyDescent="0.3">
      <c r="A42" s="38" t="s">
        <v>79</v>
      </c>
      <c r="B42" s="38" t="s">
        <v>134</v>
      </c>
    </row>
    <row r="43" spans="1:2" x14ac:dyDescent="0.3">
      <c r="A43" s="38" t="s">
        <v>80</v>
      </c>
      <c r="B43" s="38"/>
    </row>
    <row r="44" spans="1:2" x14ac:dyDescent="0.3">
      <c r="A44" s="27"/>
      <c r="B44" s="27"/>
    </row>
    <row r="45" spans="1:2" x14ac:dyDescent="0.3">
      <c r="A45" s="36" t="s">
        <v>81</v>
      </c>
      <c r="B45" s="36"/>
    </row>
    <row r="46" spans="1:2" x14ac:dyDescent="0.3">
      <c r="A46" s="1" t="s">
        <v>82</v>
      </c>
      <c r="B46" s="1" t="s">
        <v>135</v>
      </c>
    </row>
    <row r="47" spans="1:2" x14ac:dyDescent="0.3">
      <c r="A47" s="1" t="s">
        <v>83</v>
      </c>
      <c r="B47" s="1" t="s">
        <v>135</v>
      </c>
    </row>
    <row r="48" spans="1:2" x14ac:dyDescent="0.3">
      <c r="A48" s="38" t="s">
        <v>84</v>
      </c>
      <c r="B48" s="38" t="s">
        <v>136</v>
      </c>
    </row>
    <row r="49" spans="1:2" x14ac:dyDescent="0.3">
      <c r="A49" s="38" t="s">
        <v>85</v>
      </c>
      <c r="B49" s="38"/>
    </row>
    <row r="50" spans="1:2" x14ac:dyDescent="0.3">
      <c r="A50" s="38" t="s">
        <v>86</v>
      </c>
      <c r="B50" s="38" t="s">
        <v>137</v>
      </c>
    </row>
    <row r="51" spans="1:2" x14ac:dyDescent="0.3">
      <c r="A51" s="45"/>
      <c r="B51" s="45"/>
    </row>
    <row r="52" spans="1:2" x14ac:dyDescent="0.3">
      <c r="A52" s="47" t="s">
        <v>87</v>
      </c>
      <c r="B52" s="47"/>
    </row>
    <row r="53" spans="1:2" x14ac:dyDescent="0.3">
      <c r="A53" s="38" t="s">
        <v>88</v>
      </c>
      <c r="B53" s="38" t="s">
        <v>137</v>
      </c>
    </row>
    <row r="54" spans="1:2" x14ac:dyDescent="0.3">
      <c r="A54" s="1" t="s">
        <v>89</v>
      </c>
      <c r="B54" s="1"/>
    </row>
    <row r="55" spans="1:2" x14ac:dyDescent="0.3">
      <c r="A55" s="38" t="s">
        <v>90</v>
      </c>
      <c r="B55" s="38"/>
    </row>
    <row r="56" spans="1:2" x14ac:dyDescent="0.3">
      <c r="A56" s="38" t="s">
        <v>91</v>
      </c>
      <c r="B56" s="38"/>
    </row>
    <row r="57" spans="1:2" x14ac:dyDescent="0.3">
      <c r="A57" s="38" t="s">
        <v>92</v>
      </c>
      <c r="B57" s="38" t="s">
        <v>137</v>
      </c>
    </row>
    <row r="58" spans="1:2" x14ac:dyDescent="0.3">
      <c r="A58" s="38" t="s">
        <v>93</v>
      </c>
      <c r="B58" s="38" t="s">
        <v>137</v>
      </c>
    </row>
    <row r="59" spans="1:2" x14ac:dyDescent="0.3">
      <c r="A59" s="1" t="s">
        <v>94</v>
      </c>
      <c r="B59" s="1" t="s">
        <v>138</v>
      </c>
    </row>
    <row r="60" spans="1:2" x14ac:dyDescent="0.3">
      <c r="A60" s="1" t="s">
        <v>95</v>
      </c>
      <c r="B60" s="1"/>
    </row>
    <row r="61" spans="1:2" x14ac:dyDescent="0.3">
      <c r="A61" s="40"/>
      <c r="B61" s="40"/>
    </row>
    <row r="62" spans="1:2" x14ac:dyDescent="0.3">
      <c r="A62" s="47" t="s">
        <v>96</v>
      </c>
      <c r="B62" s="47"/>
    </row>
    <row r="63" spans="1:2" x14ac:dyDescent="0.3">
      <c r="A63" s="1" t="s">
        <v>97</v>
      </c>
      <c r="B63" s="1"/>
    </row>
    <row r="64" spans="1:2" x14ac:dyDescent="0.3">
      <c r="A64" s="1" t="s">
        <v>98</v>
      </c>
      <c r="B64" s="1"/>
    </row>
    <row r="65" spans="1:2" x14ac:dyDescent="0.3">
      <c r="A65" s="40"/>
      <c r="B65" s="40"/>
    </row>
    <row r="66" spans="1:2" x14ac:dyDescent="0.3">
      <c r="A66" s="47" t="s">
        <v>99</v>
      </c>
      <c r="B66" s="47"/>
    </row>
    <row r="67" spans="1:2" x14ac:dyDescent="0.3">
      <c r="A67" s="1" t="s">
        <v>100</v>
      </c>
      <c r="B67" s="1"/>
    </row>
    <row r="68" spans="1:2" x14ac:dyDescent="0.3">
      <c r="A68" s="1" t="s">
        <v>101</v>
      </c>
      <c r="B68" s="1"/>
    </row>
    <row r="69" spans="1:2" x14ac:dyDescent="0.3">
      <c r="A69" s="1" t="s">
        <v>102</v>
      </c>
      <c r="B69" s="1" t="s">
        <v>140</v>
      </c>
    </row>
    <row r="70" spans="1:2" x14ac:dyDescent="0.3">
      <c r="A70" s="1" t="s">
        <v>103</v>
      </c>
      <c r="B70" s="1" t="s">
        <v>139</v>
      </c>
    </row>
    <row r="71" spans="1:2" x14ac:dyDescent="0.3">
      <c r="A71" s="48"/>
      <c r="B71" s="48"/>
    </row>
    <row r="72" spans="1:2" x14ac:dyDescent="0.3">
      <c r="A72" s="47" t="s">
        <v>104</v>
      </c>
      <c r="B72" s="47"/>
    </row>
    <row r="73" spans="1:2" x14ac:dyDescent="0.3">
      <c r="A73" s="1" t="s">
        <v>173</v>
      </c>
      <c r="B73" s="1"/>
    </row>
    <row r="74" spans="1:2" x14ac:dyDescent="0.3">
      <c r="A74" s="1" t="s">
        <v>174</v>
      </c>
      <c r="B74" s="1"/>
    </row>
    <row r="75" spans="1:2" x14ac:dyDescent="0.3">
      <c r="A75" s="48"/>
      <c r="B75" s="48"/>
    </row>
    <row r="76" spans="1:2" x14ac:dyDescent="0.3">
      <c r="A76" s="47" t="s">
        <v>105</v>
      </c>
      <c r="B76" s="47"/>
    </row>
    <row r="77" spans="1:2" x14ac:dyDescent="0.3">
      <c r="A77" s="1" t="s">
        <v>106</v>
      </c>
      <c r="B77" s="1"/>
    </row>
    <row r="78" spans="1:2" x14ac:dyDescent="0.3">
      <c r="A78" s="1" t="s">
        <v>107</v>
      </c>
      <c r="B78" s="1"/>
    </row>
    <row r="79" spans="1:2" x14ac:dyDescent="0.3">
      <c r="A79" s="48"/>
      <c r="B79" s="48"/>
    </row>
    <row r="80" spans="1:2" x14ac:dyDescent="0.3">
      <c r="A80" s="47" t="s">
        <v>108</v>
      </c>
      <c r="B80" s="47"/>
    </row>
    <row r="81" spans="1:2" x14ac:dyDescent="0.3">
      <c r="A81" s="38" t="s">
        <v>109</v>
      </c>
      <c r="B81" s="38"/>
    </row>
    <row r="82" spans="1:2" x14ac:dyDescent="0.3">
      <c r="A82" s="1" t="s">
        <v>110</v>
      </c>
      <c r="B82" s="1" t="s">
        <v>141</v>
      </c>
    </row>
    <row r="83" spans="1:2" x14ac:dyDescent="0.3">
      <c r="A83" s="1" t="s">
        <v>111</v>
      </c>
      <c r="B83" s="1"/>
    </row>
    <row r="84" spans="1:2" x14ac:dyDescent="0.3">
      <c r="A84" s="48"/>
      <c r="B84" s="48"/>
    </row>
    <row r="85" spans="1:2" x14ac:dyDescent="0.3">
      <c r="A85" s="42" t="s">
        <v>112</v>
      </c>
      <c r="B85" s="42"/>
    </row>
    <row r="86" spans="1:2" x14ac:dyDescent="0.3">
      <c r="A86" s="38" t="s">
        <v>113</v>
      </c>
      <c r="B86" s="38"/>
    </row>
    <row r="87" spans="1:2" x14ac:dyDescent="0.3">
      <c r="A87" s="1" t="s">
        <v>114</v>
      </c>
      <c r="B87" s="1"/>
    </row>
    <row r="88" spans="1:2" x14ac:dyDescent="0.3">
      <c r="A88" s="50" t="s">
        <v>115</v>
      </c>
      <c r="B88" s="50"/>
    </row>
    <row r="89" spans="1:2" x14ac:dyDescent="0.3">
      <c r="A89" s="50" t="s">
        <v>116</v>
      </c>
      <c r="B89" s="50" t="s">
        <v>142</v>
      </c>
    </row>
    <row r="90" spans="1:2" x14ac:dyDescent="0.3">
      <c r="A90" s="51"/>
      <c r="B90" s="51"/>
    </row>
    <row r="91" spans="1:2" x14ac:dyDescent="0.3">
      <c r="A91" s="36" t="s">
        <v>117</v>
      </c>
      <c r="B91" s="36"/>
    </row>
    <row r="92" spans="1:2" x14ac:dyDescent="0.3">
      <c r="A92" s="38" t="s">
        <v>118</v>
      </c>
      <c r="B92" s="38" t="s">
        <v>137</v>
      </c>
    </row>
    <row r="93" spans="1:2" x14ac:dyDescent="0.3">
      <c r="A93" s="45"/>
      <c r="B93" s="45"/>
    </row>
    <row r="94" spans="1:2" x14ac:dyDescent="0.3">
      <c r="A94" s="36" t="s">
        <v>119</v>
      </c>
      <c r="B94" s="36"/>
    </row>
    <row r="95" spans="1:2" x14ac:dyDescent="0.3">
      <c r="A95" s="38" t="s">
        <v>120</v>
      </c>
      <c r="B95" s="38"/>
    </row>
    <row r="96" spans="1:2" x14ac:dyDescent="0.3">
      <c r="A96" s="51"/>
      <c r="B96" s="51"/>
    </row>
    <row r="97" spans="1:2" x14ac:dyDescent="0.3">
      <c r="A97" s="36" t="s">
        <v>121</v>
      </c>
      <c r="B97" s="36"/>
    </row>
    <row r="98" spans="1:2" x14ac:dyDescent="0.3">
      <c r="A98" s="1" t="s">
        <v>122</v>
      </c>
      <c r="B98" s="1" t="s">
        <v>143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6E13-A867-4B62-81AE-6535555902FD}">
  <sheetPr>
    <tabColor rgb="FFFF0000"/>
  </sheetPr>
  <dimension ref="A1:N98"/>
  <sheetViews>
    <sheetView zoomScaleNormal="100" workbookViewId="0">
      <selection activeCell="B6" sqref="B6"/>
    </sheetView>
  </sheetViews>
  <sheetFormatPr baseColWidth="10" defaultRowHeight="14.4" x14ac:dyDescent="0.3"/>
  <cols>
    <col min="1" max="1" width="49.109375" bestFit="1" customWidth="1"/>
    <col min="2" max="14" width="12.88671875" customWidth="1"/>
  </cols>
  <sheetData>
    <row r="1" spans="1:14" x14ac:dyDescent="0.3">
      <c r="A1" s="27"/>
      <c r="B1" s="63"/>
      <c r="C1" s="63"/>
      <c r="D1" s="63"/>
      <c r="E1" s="63"/>
      <c r="F1" s="63"/>
      <c r="G1" s="29"/>
      <c r="H1" s="29"/>
      <c r="I1" s="29"/>
      <c r="J1" s="29"/>
      <c r="K1" s="29"/>
      <c r="L1" s="29"/>
      <c r="M1" s="29"/>
      <c r="N1" s="28"/>
    </row>
    <row r="2" spans="1:14" x14ac:dyDescent="0.3">
      <c r="A2" s="27"/>
      <c r="B2" s="63"/>
      <c r="C2" s="63"/>
      <c r="D2" s="63"/>
      <c r="E2" s="63"/>
      <c r="F2" s="63"/>
      <c r="G2" s="29"/>
      <c r="H2" s="29"/>
      <c r="I2" s="29"/>
      <c r="J2" s="29"/>
      <c r="K2" s="29"/>
      <c r="L2" s="52"/>
      <c r="M2" s="29"/>
      <c r="N2" s="28"/>
    </row>
    <row r="3" spans="1:14" x14ac:dyDescent="0.3">
      <c r="A3" s="27"/>
      <c r="B3" s="63"/>
      <c r="C3" s="63"/>
      <c r="D3" s="63"/>
      <c r="E3" s="63"/>
      <c r="F3" s="63"/>
      <c r="G3" s="29"/>
      <c r="H3" s="29"/>
      <c r="I3" s="29"/>
      <c r="J3" s="29"/>
      <c r="K3" s="29"/>
      <c r="L3" s="52"/>
      <c r="M3" s="29"/>
      <c r="N3" s="28"/>
    </row>
    <row r="4" spans="1:14" x14ac:dyDescent="0.3">
      <c r="A4" s="27"/>
      <c r="B4" s="63"/>
      <c r="C4" s="63"/>
      <c r="D4" s="63"/>
      <c r="E4" s="63"/>
      <c r="F4" s="63"/>
      <c r="G4" s="29"/>
      <c r="H4" s="29"/>
      <c r="I4" s="29"/>
      <c r="J4" s="29"/>
      <c r="K4" s="29"/>
      <c r="L4" s="29"/>
      <c r="M4" s="29"/>
      <c r="N4" s="28"/>
    </row>
    <row r="5" spans="1:14" x14ac:dyDescent="0.3">
      <c r="A5" s="27"/>
      <c r="B5" s="64"/>
      <c r="C5" s="63"/>
      <c r="D5" s="63"/>
      <c r="E5" s="63"/>
      <c r="F5" s="63"/>
      <c r="G5" s="29"/>
      <c r="H5" s="29"/>
      <c r="I5" s="29"/>
      <c r="J5" s="29"/>
      <c r="K5" s="29"/>
      <c r="L5" s="29"/>
      <c r="M5" s="29"/>
      <c r="N5" s="28"/>
    </row>
    <row r="6" spans="1:14" ht="21" x14ac:dyDescent="0.4">
      <c r="A6" s="30" t="s">
        <v>178</v>
      </c>
      <c r="B6" s="109"/>
      <c r="C6" s="78"/>
      <c r="D6" s="65"/>
      <c r="E6" s="63"/>
      <c r="F6" s="63"/>
      <c r="G6" s="29"/>
      <c r="H6" s="29"/>
      <c r="I6" s="29"/>
      <c r="J6" s="29"/>
      <c r="K6" s="29"/>
      <c r="L6" s="29"/>
      <c r="M6" s="29"/>
      <c r="N6" s="28"/>
    </row>
    <row r="7" spans="1:14" x14ac:dyDescent="0.3">
      <c r="A7" s="31"/>
      <c r="B7" s="63"/>
      <c r="C7" s="63"/>
      <c r="D7" s="63"/>
      <c r="E7" s="63"/>
      <c r="F7" s="63"/>
      <c r="G7" s="29"/>
      <c r="H7" s="29"/>
      <c r="I7" s="29"/>
      <c r="J7" s="29"/>
      <c r="K7" s="29"/>
      <c r="L7" s="29"/>
      <c r="M7" s="29"/>
      <c r="N7" s="28"/>
    </row>
    <row r="8" spans="1:14" x14ac:dyDescent="0.3">
      <c r="A8" s="31"/>
      <c r="B8" s="63"/>
      <c r="C8" s="63"/>
      <c r="D8" s="63"/>
      <c r="E8" s="63"/>
      <c r="F8" s="63"/>
      <c r="G8" s="29"/>
      <c r="H8" s="29"/>
      <c r="I8" s="29"/>
      <c r="J8" s="29"/>
      <c r="K8" s="29"/>
      <c r="L8" s="29"/>
      <c r="M8" s="29"/>
      <c r="N8" s="28"/>
    </row>
    <row r="9" spans="1:14" x14ac:dyDescent="0.3">
      <c r="A9" s="31"/>
      <c r="B9" s="77" t="s">
        <v>41</v>
      </c>
      <c r="C9" s="77" t="s">
        <v>42</v>
      </c>
      <c r="D9" s="77" t="s">
        <v>43</v>
      </c>
      <c r="E9" s="77" t="s">
        <v>44</v>
      </c>
      <c r="F9" s="77" t="s">
        <v>45</v>
      </c>
      <c r="G9" s="77" t="s">
        <v>46</v>
      </c>
      <c r="H9" s="77" t="s">
        <v>47</v>
      </c>
      <c r="I9" s="77" t="s">
        <v>48</v>
      </c>
      <c r="J9" s="77" t="s">
        <v>49</v>
      </c>
      <c r="K9" s="77" t="s">
        <v>50</v>
      </c>
      <c r="L9" s="77" t="s">
        <v>51</v>
      </c>
      <c r="M9" s="77" t="s">
        <v>52</v>
      </c>
      <c r="N9" s="32" t="s">
        <v>53</v>
      </c>
    </row>
    <row r="10" spans="1:14" x14ac:dyDescent="0.3">
      <c r="A10" s="27"/>
      <c r="B10" s="66"/>
      <c r="C10" s="66"/>
      <c r="D10" s="66"/>
      <c r="E10" s="66"/>
      <c r="F10" s="66"/>
      <c r="G10" s="53"/>
      <c r="H10" s="53"/>
      <c r="I10" s="53"/>
      <c r="J10" s="53"/>
      <c r="K10" s="53"/>
      <c r="L10" s="53"/>
      <c r="M10" s="53"/>
      <c r="N10" s="33"/>
    </row>
    <row r="11" spans="1:14" x14ac:dyDescent="0.3">
      <c r="A11" s="34" t="s">
        <v>125</v>
      </c>
      <c r="B11" s="67">
        <f t="shared" ref="B11:N11" si="0">+B13+B17+B26+B34+B45+B52+B62++B66+B72+B76+B80+B85+B91+B94+B97</f>
        <v>22716.100000000002</v>
      </c>
      <c r="C11" s="67">
        <f t="shared" si="0"/>
        <v>21267.200000000001</v>
      </c>
      <c r="D11" s="67">
        <f t="shared" si="0"/>
        <v>20817.2</v>
      </c>
      <c r="E11" s="67">
        <f t="shared" si="0"/>
        <v>7013</v>
      </c>
      <c r="F11" s="67">
        <f t="shared" si="0"/>
        <v>6810</v>
      </c>
      <c r="G11" s="54">
        <f t="shared" si="0"/>
        <v>8878</v>
      </c>
      <c r="H11" s="54">
        <f t="shared" si="0"/>
        <v>10215</v>
      </c>
      <c r="I11" s="54">
        <f t="shared" si="0"/>
        <v>7013</v>
      </c>
      <c r="J11" s="54">
        <f t="shared" si="0"/>
        <v>7140</v>
      </c>
      <c r="K11" s="54">
        <f t="shared" si="0"/>
        <v>7028</v>
      </c>
      <c r="L11" s="54">
        <f t="shared" si="0"/>
        <v>7415</v>
      </c>
      <c r="M11" s="54">
        <f t="shared" si="0"/>
        <v>12078</v>
      </c>
      <c r="N11" s="35">
        <f t="shared" si="0"/>
        <v>138390.5</v>
      </c>
    </row>
    <row r="12" spans="1:14" ht="7.95" customHeight="1" x14ac:dyDescent="0.3">
      <c r="A12" s="31"/>
      <c r="B12" s="66"/>
      <c r="C12" s="66"/>
      <c r="D12" s="66"/>
      <c r="E12" s="66"/>
      <c r="F12" s="66"/>
      <c r="G12" s="53"/>
      <c r="H12" s="53"/>
      <c r="I12" s="53"/>
      <c r="J12" s="53"/>
      <c r="K12" s="53"/>
      <c r="L12" s="53"/>
      <c r="M12" s="53"/>
      <c r="N12" s="33"/>
    </row>
    <row r="13" spans="1:14" x14ac:dyDescent="0.3">
      <c r="A13" s="36" t="s">
        <v>54</v>
      </c>
      <c r="B13" s="68">
        <f t="shared" ref="B13:N13" si="1">SUM(B14:B15)</f>
        <v>6000</v>
      </c>
      <c r="C13" s="68">
        <f t="shared" si="1"/>
        <v>6000</v>
      </c>
      <c r="D13" s="68">
        <f t="shared" si="1"/>
        <v>6000</v>
      </c>
      <c r="E13" s="68">
        <f t="shared" si="1"/>
        <v>3000</v>
      </c>
      <c r="F13" s="68">
        <f t="shared" si="1"/>
        <v>3000</v>
      </c>
      <c r="G13" s="55">
        <f t="shared" si="1"/>
        <v>3000</v>
      </c>
      <c r="H13" s="55">
        <f t="shared" si="1"/>
        <v>3000</v>
      </c>
      <c r="I13" s="55">
        <f t="shared" si="1"/>
        <v>3000</v>
      </c>
      <c r="J13" s="55">
        <f t="shared" si="1"/>
        <v>3000</v>
      </c>
      <c r="K13" s="55">
        <f t="shared" si="1"/>
        <v>3000</v>
      </c>
      <c r="L13" s="55">
        <f t="shared" si="1"/>
        <v>3000</v>
      </c>
      <c r="M13" s="55">
        <f t="shared" si="1"/>
        <v>3000</v>
      </c>
      <c r="N13" s="37">
        <f t="shared" si="1"/>
        <v>45000</v>
      </c>
    </row>
    <row r="14" spans="1:14" x14ac:dyDescent="0.3">
      <c r="A14" s="38" t="s">
        <v>55</v>
      </c>
      <c r="B14" s="19">
        <v>5000</v>
      </c>
      <c r="C14" s="19">
        <f>+B14</f>
        <v>5000</v>
      </c>
      <c r="D14" s="19">
        <f t="shared" ref="D14:G15" si="2">+C14</f>
        <v>5000</v>
      </c>
      <c r="E14" s="19">
        <f>+D14*0.5</f>
        <v>2500</v>
      </c>
      <c r="F14" s="19">
        <f>+E14</f>
        <v>2500</v>
      </c>
      <c r="G14" s="25">
        <f t="shared" si="2"/>
        <v>2500</v>
      </c>
      <c r="H14" s="25">
        <f t="shared" ref="H14:H15" si="3">+G14</f>
        <v>2500</v>
      </c>
      <c r="I14" s="25">
        <f t="shared" ref="I14:I15" si="4">+H14</f>
        <v>2500</v>
      </c>
      <c r="J14" s="25">
        <f t="shared" ref="J14:J15" si="5">+I14</f>
        <v>2500</v>
      </c>
      <c r="K14" s="25">
        <f t="shared" ref="K14:K15" si="6">+J14</f>
        <v>2500</v>
      </c>
      <c r="L14" s="25">
        <f t="shared" ref="L14:L15" si="7">+K14</f>
        <v>2500</v>
      </c>
      <c r="M14" s="25">
        <f t="shared" ref="M14:M15" si="8">+L14</f>
        <v>2500</v>
      </c>
      <c r="N14" s="39">
        <f>SUM(B14:M14)</f>
        <v>37500</v>
      </c>
    </row>
    <row r="15" spans="1:14" x14ac:dyDescent="0.3">
      <c r="A15" s="38" t="s">
        <v>56</v>
      </c>
      <c r="B15" s="19">
        <v>1000</v>
      </c>
      <c r="C15" s="19">
        <f>+B15</f>
        <v>1000</v>
      </c>
      <c r="D15" s="19">
        <f t="shared" si="2"/>
        <v>1000</v>
      </c>
      <c r="E15" s="19">
        <f>+D15*0.5</f>
        <v>500</v>
      </c>
      <c r="F15" s="19">
        <f>+E15</f>
        <v>500</v>
      </c>
      <c r="G15" s="25">
        <f t="shared" si="2"/>
        <v>500</v>
      </c>
      <c r="H15" s="25">
        <f t="shared" si="3"/>
        <v>500</v>
      </c>
      <c r="I15" s="25">
        <f t="shared" si="4"/>
        <v>500</v>
      </c>
      <c r="J15" s="25">
        <f t="shared" si="5"/>
        <v>500</v>
      </c>
      <c r="K15" s="25">
        <f t="shared" si="6"/>
        <v>500</v>
      </c>
      <c r="L15" s="25">
        <f t="shared" si="7"/>
        <v>500</v>
      </c>
      <c r="M15" s="25">
        <f t="shared" si="8"/>
        <v>500</v>
      </c>
      <c r="N15" s="39">
        <f>SUM(B15:M15)</f>
        <v>7500</v>
      </c>
    </row>
    <row r="16" spans="1:14" ht="7.95" customHeight="1" x14ac:dyDescent="0.3">
      <c r="A16" s="40"/>
      <c r="B16" s="63"/>
      <c r="C16" s="63"/>
      <c r="D16" s="69"/>
      <c r="E16" s="63"/>
      <c r="F16" s="63"/>
      <c r="G16" s="29"/>
      <c r="H16" s="29"/>
      <c r="I16" s="29"/>
      <c r="J16" s="29"/>
      <c r="K16" s="29"/>
      <c r="L16" s="29"/>
      <c r="M16" s="29"/>
      <c r="N16" s="41"/>
    </row>
    <row r="17" spans="1:14" x14ac:dyDescent="0.3">
      <c r="A17" s="42" t="s">
        <v>57</v>
      </c>
      <c r="B17" s="68">
        <f t="shared" ref="B17:N17" si="9">SUM(B18:B24)</f>
        <v>4065</v>
      </c>
      <c r="C17" s="68">
        <f t="shared" si="9"/>
        <v>4065</v>
      </c>
      <c r="D17" s="68">
        <f t="shared" si="9"/>
        <v>4065</v>
      </c>
      <c r="E17" s="68">
        <f t="shared" si="9"/>
        <v>1690</v>
      </c>
      <c r="F17" s="68">
        <f t="shared" si="9"/>
        <v>1690</v>
      </c>
      <c r="G17" s="55">
        <f t="shared" si="9"/>
        <v>1690</v>
      </c>
      <c r="H17" s="55">
        <f t="shared" si="9"/>
        <v>1690</v>
      </c>
      <c r="I17" s="55">
        <f t="shared" si="9"/>
        <v>1690</v>
      </c>
      <c r="J17" s="55">
        <f t="shared" si="9"/>
        <v>1690</v>
      </c>
      <c r="K17" s="55">
        <f t="shared" si="9"/>
        <v>1690</v>
      </c>
      <c r="L17" s="55">
        <f t="shared" si="9"/>
        <v>1690</v>
      </c>
      <c r="M17" s="55">
        <f t="shared" si="9"/>
        <v>1690</v>
      </c>
      <c r="N17" s="37">
        <f t="shared" si="9"/>
        <v>27405</v>
      </c>
    </row>
    <row r="18" spans="1:14" x14ac:dyDescent="0.3">
      <c r="A18" s="38" t="s">
        <v>58</v>
      </c>
      <c r="B18" s="70">
        <v>180</v>
      </c>
      <c r="C18" s="70">
        <f t="shared" ref="C18:M24" si="10">+B18</f>
        <v>180</v>
      </c>
      <c r="D18" s="70">
        <f t="shared" si="10"/>
        <v>180</v>
      </c>
      <c r="E18" s="70">
        <f t="shared" si="10"/>
        <v>180</v>
      </c>
      <c r="F18" s="70">
        <f t="shared" si="10"/>
        <v>180</v>
      </c>
      <c r="G18" s="56">
        <f t="shared" si="10"/>
        <v>180</v>
      </c>
      <c r="H18" s="56">
        <f t="shared" si="10"/>
        <v>180</v>
      </c>
      <c r="I18" s="56">
        <f t="shared" si="10"/>
        <v>180</v>
      </c>
      <c r="J18" s="56">
        <f t="shared" si="10"/>
        <v>180</v>
      </c>
      <c r="K18" s="56">
        <f t="shared" si="10"/>
        <v>180</v>
      </c>
      <c r="L18" s="56">
        <f t="shared" si="10"/>
        <v>180</v>
      </c>
      <c r="M18" s="56">
        <f t="shared" si="10"/>
        <v>180</v>
      </c>
      <c r="N18" s="39">
        <f t="shared" ref="N18:N24" si="11">SUM(B18:M18)</f>
        <v>2160</v>
      </c>
    </row>
    <row r="19" spans="1:14" x14ac:dyDescent="0.3">
      <c r="A19" s="38" t="s">
        <v>59</v>
      </c>
      <c r="B19" s="19">
        <v>400</v>
      </c>
      <c r="C19" s="19">
        <f t="shared" si="10"/>
        <v>400</v>
      </c>
      <c r="D19" s="19">
        <f t="shared" si="10"/>
        <v>400</v>
      </c>
      <c r="E19" s="19">
        <f t="shared" si="10"/>
        <v>400</v>
      </c>
      <c r="F19" s="19">
        <f t="shared" si="10"/>
        <v>400</v>
      </c>
      <c r="G19" s="25">
        <f t="shared" si="10"/>
        <v>400</v>
      </c>
      <c r="H19" s="25">
        <f t="shared" si="10"/>
        <v>400</v>
      </c>
      <c r="I19" s="25">
        <f t="shared" si="10"/>
        <v>400</v>
      </c>
      <c r="J19" s="25">
        <f t="shared" si="10"/>
        <v>400</v>
      </c>
      <c r="K19" s="25">
        <f t="shared" si="10"/>
        <v>400</v>
      </c>
      <c r="L19" s="25">
        <f t="shared" si="10"/>
        <v>400</v>
      </c>
      <c r="M19" s="25">
        <f t="shared" si="10"/>
        <v>400</v>
      </c>
      <c r="N19" s="39">
        <f t="shared" si="11"/>
        <v>4800</v>
      </c>
    </row>
    <row r="20" spans="1:14" x14ac:dyDescent="0.3">
      <c r="A20" s="38" t="s">
        <v>60</v>
      </c>
      <c r="B20" s="19">
        <v>3000</v>
      </c>
      <c r="C20" s="19">
        <f t="shared" si="10"/>
        <v>3000</v>
      </c>
      <c r="D20" s="19">
        <f t="shared" si="10"/>
        <v>3000</v>
      </c>
      <c r="E20" s="19">
        <v>1000</v>
      </c>
      <c r="F20" s="19">
        <f t="shared" si="10"/>
        <v>1000</v>
      </c>
      <c r="G20" s="25">
        <f t="shared" si="10"/>
        <v>1000</v>
      </c>
      <c r="H20" s="25">
        <f t="shared" si="10"/>
        <v>1000</v>
      </c>
      <c r="I20" s="25">
        <f t="shared" si="10"/>
        <v>1000</v>
      </c>
      <c r="J20" s="25">
        <f t="shared" si="10"/>
        <v>1000</v>
      </c>
      <c r="K20" s="25">
        <f t="shared" si="10"/>
        <v>1000</v>
      </c>
      <c r="L20" s="25">
        <f t="shared" si="10"/>
        <v>1000</v>
      </c>
      <c r="M20" s="25">
        <f t="shared" si="10"/>
        <v>1000</v>
      </c>
      <c r="N20" s="39">
        <f t="shared" si="11"/>
        <v>18000</v>
      </c>
    </row>
    <row r="21" spans="1:14" x14ac:dyDescent="0.3">
      <c r="A21" s="1" t="s">
        <v>171</v>
      </c>
      <c r="B21" s="19">
        <v>35</v>
      </c>
      <c r="C21" s="19">
        <f t="shared" si="10"/>
        <v>35</v>
      </c>
      <c r="D21" s="19">
        <f t="shared" si="10"/>
        <v>35</v>
      </c>
      <c r="E21" s="19">
        <f t="shared" si="10"/>
        <v>35</v>
      </c>
      <c r="F21" s="19">
        <f t="shared" si="10"/>
        <v>35</v>
      </c>
      <c r="G21" s="25">
        <f t="shared" si="10"/>
        <v>35</v>
      </c>
      <c r="H21" s="25">
        <f t="shared" si="10"/>
        <v>35</v>
      </c>
      <c r="I21" s="25">
        <f t="shared" si="10"/>
        <v>35</v>
      </c>
      <c r="J21" s="25">
        <f t="shared" si="10"/>
        <v>35</v>
      </c>
      <c r="K21" s="25">
        <f t="shared" si="10"/>
        <v>35</v>
      </c>
      <c r="L21" s="25">
        <f t="shared" si="10"/>
        <v>35</v>
      </c>
      <c r="M21" s="25">
        <f t="shared" si="10"/>
        <v>35</v>
      </c>
      <c r="N21" s="39">
        <f t="shared" si="11"/>
        <v>420</v>
      </c>
    </row>
    <row r="22" spans="1:14" x14ac:dyDescent="0.3">
      <c r="A22" s="1" t="s">
        <v>172</v>
      </c>
      <c r="B22" s="19">
        <v>100</v>
      </c>
      <c r="C22" s="19">
        <f t="shared" si="10"/>
        <v>100</v>
      </c>
      <c r="D22" s="19">
        <f t="shared" si="10"/>
        <v>100</v>
      </c>
      <c r="E22" s="19">
        <v>50</v>
      </c>
      <c r="F22" s="19">
        <f t="shared" si="10"/>
        <v>50</v>
      </c>
      <c r="G22" s="25">
        <f t="shared" si="10"/>
        <v>50</v>
      </c>
      <c r="H22" s="25">
        <f t="shared" si="10"/>
        <v>50</v>
      </c>
      <c r="I22" s="25">
        <f t="shared" si="10"/>
        <v>50</v>
      </c>
      <c r="J22" s="25">
        <f t="shared" si="10"/>
        <v>50</v>
      </c>
      <c r="K22" s="25">
        <f t="shared" si="10"/>
        <v>50</v>
      </c>
      <c r="L22" s="25">
        <f t="shared" si="10"/>
        <v>50</v>
      </c>
      <c r="M22" s="25">
        <f t="shared" si="10"/>
        <v>50</v>
      </c>
      <c r="N22" s="39">
        <f t="shared" si="11"/>
        <v>750</v>
      </c>
    </row>
    <row r="23" spans="1:14" x14ac:dyDescent="0.3">
      <c r="A23" s="1" t="s">
        <v>62</v>
      </c>
      <c r="B23" s="19">
        <v>50</v>
      </c>
      <c r="C23" s="19">
        <f t="shared" si="10"/>
        <v>50</v>
      </c>
      <c r="D23" s="19">
        <f t="shared" si="10"/>
        <v>50</v>
      </c>
      <c r="E23" s="19">
        <v>25</v>
      </c>
      <c r="F23" s="19">
        <f t="shared" si="10"/>
        <v>25</v>
      </c>
      <c r="G23" s="25">
        <f t="shared" si="10"/>
        <v>25</v>
      </c>
      <c r="H23" s="25">
        <f t="shared" si="10"/>
        <v>25</v>
      </c>
      <c r="I23" s="25">
        <f t="shared" si="10"/>
        <v>25</v>
      </c>
      <c r="J23" s="25">
        <f t="shared" si="10"/>
        <v>25</v>
      </c>
      <c r="K23" s="25">
        <f t="shared" si="10"/>
        <v>25</v>
      </c>
      <c r="L23" s="25">
        <f t="shared" si="10"/>
        <v>25</v>
      </c>
      <c r="M23" s="25">
        <f t="shared" si="10"/>
        <v>25</v>
      </c>
      <c r="N23" s="39">
        <f t="shared" si="11"/>
        <v>375</v>
      </c>
    </row>
    <row r="24" spans="1:14" x14ac:dyDescent="0.3">
      <c r="A24" s="38" t="s">
        <v>63</v>
      </c>
      <c r="B24" s="70">
        <v>300</v>
      </c>
      <c r="C24" s="70">
        <f t="shared" si="10"/>
        <v>300</v>
      </c>
      <c r="D24" s="70">
        <f t="shared" si="10"/>
        <v>300</v>
      </c>
      <c r="E24" s="70">
        <v>0</v>
      </c>
      <c r="F24" s="70">
        <f t="shared" si="10"/>
        <v>0</v>
      </c>
      <c r="G24" s="56">
        <f t="shared" si="10"/>
        <v>0</v>
      </c>
      <c r="H24" s="56">
        <f t="shared" si="10"/>
        <v>0</v>
      </c>
      <c r="I24" s="56">
        <f t="shared" si="10"/>
        <v>0</v>
      </c>
      <c r="J24" s="56">
        <f t="shared" si="10"/>
        <v>0</v>
      </c>
      <c r="K24" s="56">
        <f t="shared" si="10"/>
        <v>0</v>
      </c>
      <c r="L24" s="56">
        <f t="shared" si="10"/>
        <v>0</v>
      </c>
      <c r="M24" s="56">
        <f t="shared" si="10"/>
        <v>0</v>
      </c>
      <c r="N24" s="39">
        <f t="shared" si="11"/>
        <v>900</v>
      </c>
    </row>
    <row r="25" spans="1:14" ht="7.95" customHeight="1" x14ac:dyDescent="0.3">
      <c r="A25" s="40"/>
      <c r="B25" s="63"/>
      <c r="C25" s="63"/>
      <c r="D25" s="63"/>
      <c r="E25" s="63"/>
      <c r="F25" s="63"/>
      <c r="G25" s="29"/>
      <c r="H25" s="29"/>
      <c r="I25" s="29"/>
      <c r="J25" s="29"/>
      <c r="K25" s="29"/>
      <c r="L25" s="29"/>
      <c r="M25" s="29"/>
      <c r="N25" s="41"/>
    </row>
    <row r="26" spans="1:14" x14ac:dyDescent="0.3">
      <c r="A26" s="36" t="s">
        <v>64</v>
      </c>
      <c r="B26" s="68">
        <f t="shared" ref="B26:N26" si="12">SUM(B27:B32)</f>
        <v>2675</v>
      </c>
      <c r="C26" s="68">
        <f t="shared" si="12"/>
        <v>3175</v>
      </c>
      <c r="D26" s="68">
        <f t="shared" si="12"/>
        <v>2675</v>
      </c>
      <c r="E26" s="68">
        <f t="shared" si="12"/>
        <v>1283</v>
      </c>
      <c r="F26" s="68">
        <f t="shared" si="12"/>
        <v>1015</v>
      </c>
      <c r="G26" s="55">
        <f t="shared" si="12"/>
        <v>1283</v>
      </c>
      <c r="H26" s="55">
        <f t="shared" si="12"/>
        <v>1185</v>
      </c>
      <c r="I26" s="55">
        <f t="shared" si="12"/>
        <v>1283</v>
      </c>
      <c r="J26" s="55">
        <f t="shared" si="12"/>
        <v>1185</v>
      </c>
      <c r="K26" s="55">
        <f t="shared" si="12"/>
        <v>1283</v>
      </c>
      <c r="L26" s="55">
        <f t="shared" si="12"/>
        <v>1185</v>
      </c>
      <c r="M26" s="55">
        <f t="shared" si="12"/>
        <v>1283</v>
      </c>
      <c r="N26" s="37">
        <f t="shared" si="12"/>
        <v>19510</v>
      </c>
    </row>
    <row r="27" spans="1:14" x14ac:dyDescent="0.3">
      <c r="A27" s="38" t="s">
        <v>65</v>
      </c>
      <c r="B27" s="19">
        <v>0</v>
      </c>
      <c r="C27" s="19">
        <v>670</v>
      </c>
      <c r="D27" s="19">
        <v>0</v>
      </c>
      <c r="E27" s="19">
        <f>670*0.4</f>
        <v>268</v>
      </c>
      <c r="F27" s="19">
        <v>0</v>
      </c>
      <c r="G27" s="25">
        <f>670*0.4</f>
        <v>268</v>
      </c>
      <c r="H27" s="25">
        <v>0</v>
      </c>
      <c r="I27" s="25">
        <f>670*0.4</f>
        <v>268</v>
      </c>
      <c r="J27" s="25">
        <v>0</v>
      </c>
      <c r="K27" s="25">
        <f>670*0.4</f>
        <v>268</v>
      </c>
      <c r="L27" s="25">
        <v>0</v>
      </c>
      <c r="M27" s="25">
        <f>670*0.4</f>
        <v>268</v>
      </c>
      <c r="N27" s="39">
        <f t="shared" ref="N27:N32" si="13">SUM(B27:M27)</f>
        <v>2010</v>
      </c>
    </row>
    <row r="28" spans="1:14" x14ac:dyDescent="0.3">
      <c r="A28" s="38" t="s">
        <v>66</v>
      </c>
      <c r="B28" s="19">
        <v>170</v>
      </c>
      <c r="C28" s="19"/>
      <c r="D28" s="19">
        <v>170</v>
      </c>
      <c r="E28" s="19">
        <v>0</v>
      </c>
      <c r="F28" s="19">
        <v>0</v>
      </c>
      <c r="G28" s="25">
        <v>0</v>
      </c>
      <c r="H28" s="25">
        <v>170</v>
      </c>
      <c r="I28" s="25">
        <v>0</v>
      </c>
      <c r="J28" s="25">
        <v>170</v>
      </c>
      <c r="K28" s="25">
        <v>0</v>
      </c>
      <c r="L28" s="25">
        <v>170</v>
      </c>
      <c r="M28" s="25">
        <v>0</v>
      </c>
      <c r="N28" s="39">
        <f>SUM(B28:M28)</f>
        <v>850</v>
      </c>
    </row>
    <row r="29" spans="1:14" x14ac:dyDescent="0.3">
      <c r="A29" s="38" t="s">
        <v>67</v>
      </c>
      <c r="B29" s="19">
        <v>2100</v>
      </c>
      <c r="C29" s="19">
        <f>+B29</f>
        <v>2100</v>
      </c>
      <c r="D29" s="19">
        <f t="shared" ref="D29:M32" si="14">+C29</f>
        <v>2100</v>
      </c>
      <c r="E29" s="19">
        <f>+D29*0.4</f>
        <v>840</v>
      </c>
      <c r="F29" s="19">
        <f t="shared" si="14"/>
        <v>840</v>
      </c>
      <c r="G29" s="25">
        <f t="shared" si="14"/>
        <v>840</v>
      </c>
      <c r="H29" s="25">
        <f t="shared" si="14"/>
        <v>840</v>
      </c>
      <c r="I29" s="25">
        <f t="shared" si="14"/>
        <v>840</v>
      </c>
      <c r="J29" s="25">
        <f t="shared" si="14"/>
        <v>840</v>
      </c>
      <c r="K29" s="25">
        <f t="shared" si="14"/>
        <v>840</v>
      </c>
      <c r="L29" s="25">
        <f t="shared" si="14"/>
        <v>840</v>
      </c>
      <c r="M29" s="25">
        <f t="shared" si="14"/>
        <v>840</v>
      </c>
      <c r="N29" s="39">
        <f>SUM(B29:M29)</f>
        <v>13860</v>
      </c>
    </row>
    <row r="30" spans="1:14" x14ac:dyDescent="0.3">
      <c r="A30" s="38" t="s">
        <v>68</v>
      </c>
      <c r="B30" s="19">
        <v>60</v>
      </c>
      <c r="C30" s="19">
        <f>+B30</f>
        <v>60</v>
      </c>
      <c r="D30" s="19">
        <f t="shared" si="14"/>
        <v>60</v>
      </c>
      <c r="E30" s="19">
        <f>+D30</f>
        <v>60</v>
      </c>
      <c r="F30" s="19">
        <f t="shared" si="14"/>
        <v>60</v>
      </c>
      <c r="G30" s="25">
        <f t="shared" si="14"/>
        <v>60</v>
      </c>
      <c r="H30" s="25">
        <f t="shared" si="14"/>
        <v>60</v>
      </c>
      <c r="I30" s="25">
        <f t="shared" si="14"/>
        <v>60</v>
      </c>
      <c r="J30" s="25">
        <f t="shared" si="14"/>
        <v>60</v>
      </c>
      <c r="K30" s="25">
        <f t="shared" si="14"/>
        <v>60</v>
      </c>
      <c r="L30" s="25">
        <f t="shared" si="14"/>
        <v>60</v>
      </c>
      <c r="M30" s="25">
        <f t="shared" si="14"/>
        <v>60</v>
      </c>
      <c r="N30" s="39">
        <f>SUM(B30:M30)</f>
        <v>720</v>
      </c>
    </row>
    <row r="31" spans="1:14" x14ac:dyDescent="0.3">
      <c r="A31" s="38" t="s">
        <v>69</v>
      </c>
      <c r="B31" s="19">
        <v>230</v>
      </c>
      <c r="C31" s="19">
        <f>+B31</f>
        <v>230</v>
      </c>
      <c r="D31" s="19">
        <f t="shared" si="14"/>
        <v>230</v>
      </c>
      <c r="E31" s="19">
        <v>0</v>
      </c>
      <c r="F31" s="19">
        <f t="shared" si="14"/>
        <v>0</v>
      </c>
      <c r="G31" s="25">
        <f t="shared" si="14"/>
        <v>0</v>
      </c>
      <c r="H31" s="25">
        <f t="shared" si="14"/>
        <v>0</v>
      </c>
      <c r="I31" s="25">
        <f t="shared" si="14"/>
        <v>0</v>
      </c>
      <c r="J31" s="25">
        <f t="shared" si="14"/>
        <v>0</v>
      </c>
      <c r="K31" s="25">
        <f t="shared" si="14"/>
        <v>0</v>
      </c>
      <c r="L31" s="25">
        <f t="shared" si="14"/>
        <v>0</v>
      </c>
      <c r="M31" s="25">
        <f t="shared" si="14"/>
        <v>0</v>
      </c>
      <c r="N31" s="39">
        <f t="shared" si="13"/>
        <v>690</v>
      </c>
    </row>
    <row r="32" spans="1:14" x14ac:dyDescent="0.3">
      <c r="A32" s="38" t="s">
        <v>70</v>
      </c>
      <c r="B32" s="19">
        <v>115</v>
      </c>
      <c r="C32" s="19">
        <f>+B32</f>
        <v>115</v>
      </c>
      <c r="D32" s="19">
        <f t="shared" si="14"/>
        <v>115</v>
      </c>
      <c r="E32" s="19">
        <f t="shared" si="14"/>
        <v>115</v>
      </c>
      <c r="F32" s="19">
        <f t="shared" si="14"/>
        <v>115</v>
      </c>
      <c r="G32" s="25">
        <f t="shared" si="14"/>
        <v>115</v>
      </c>
      <c r="H32" s="25">
        <f t="shared" si="14"/>
        <v>115</v>
      </c>
      <c r="I32" s="25">
        <f t="shared" si="14"/>
        <v>115</v>
      </c>
      <c r="J32" s="25">
        <f t="shared" si="14"/>
        <v>115</v>
      </c>
      <c r="K32" s="25">
        <f t="shared" si="14"/>
        <v>115</v>
      </c>
      <c r="L32" s="25">
        <f t="shared" si="14"/>
        <v>115</v>
      </c>
      <c r="M32" s="25">
        <f t="shared" si="14"/>
        <v>115</v>
      </c>
      <c r="N32" s="39">
        <f t="shared" si="13"/>
        <v>1380</v>
      </c>
    </row>
    <row r="33" spans="1:14" ht="7.95" customHeight="1" x14ac:dyDescent="0.3">
      <c r="A33" s="27"/>
      <c r="B33" s="63"/>
      <c r="C33" s="63"/>
      <c r="D33" s="63"/>
      <c r="E33" s="63"/>
      <c r="F33" s="63"/>
      <c r="G33" s="29"/>
      <c r="H33" s="29"/>
      <c r="I33" s="29"/>
      <c r="J33" s="29"/>
      <c r="K33" s="29"/>
      <c r="L33" s="29"/>
      <c r="M33" s="29"/>
      <c r="N33" s="41"/>
    </row>
    <row r="34" spans="1:14" x14ac:dyDescent="0.3">
      <c r="A34" s="36" t="s">
        <v>71</v>
      </c>
      <c r="B34" s="68">
        <f t="shared" ref="B34:N34" si="15">+B41+B35</f>
        <v>725</v>
      </c>
      <c r="C34" s="68">
        <f t="shared" si="15"/>
        <v>725</v>
      </c>
      <c r="D34" s="68">
        <f t="shared" si="15"/>
        <v>725</v>
      </c>
      <c r="E34" s="68">
        <f t="shared" si="15"/>
        <v>0</v>
      </c>
      <c r="F34" s="68">
        <f t="shared" si="15"/>
        <v>0</v>
      </c>
      <c r="G34" s="55">
        <f t="shared" si="15"/>
        <v>0</v>
      </c>
      <c r="H34" s="55">
        <f t="shared" si="15"/>
        <v>0</v>
      </c>
      <c r="I34" s="55">
        <f t="shared" si="15"/>
        <v>0</v>
      </c>
      <c r="J34" s="55">
        <f t="shared" si="15"/>
        <v>0</v>
      </c>
      <c r="K34" s="55">
        <f t="shared" si="15"/>
        <v>0</v>
      </c>
      <c r="L34" s="55">
        <f t="shared" si="15"/>
        <v>0</v>
      </c>
      <c r="M34" s="55">
        <f t="shared" si="15"/>
        <v>0</v>
      </c>
      <c r="N34" s="37">
        <f t="shared" si="15"/>
        <v>2175</v>
      </c>
    </row>
    <row r="35" spans="1:14" x14ac:dyDescent="0.3">
      <c r="A35" s="43" t="s">
        <v>72</v>
      </c>
      <c r="B35" s="71">
        <f>SUM(B36:B40)</f>
        <v>445</v>
      </c>
      <c r="C35" s="71">
        <f t="shared" ref="C35:N35" si="16">SUM(C36:C40)</f>
        <v>445</v>
      </c>
      <c r="D35" s="71">
        <f t="shared" si="16"/>
        <v>445</v>
      </c>
      <c r="E35" s="71">
        <f t="shared" si="16"/>
        <v>0</v>
      </c>
      <c r="F35" s="71">
        <f t="shared" si="16"/>
        <v>0</v>
      </c>
      <c r="G35" s="57">
        <f t="shared" si="16"/>
        <v>0</v>
      </c>
      <c r="H35" s="57">
        <f t="shared" si="16"/>
        <v>0</v>
      </c>
      <c r="I35" s="57">
        <f t="shared" si="16"/>
        <v>0</v>
      </c>
      <c r="J35" s="57">
        <f t="shared" si="16"/>
        <v>0</v>
      </c>
      <c r="K35" s="57">
        <f t="shared" si="16"/>
        <v>0</v>
      </c>
      <c r="L35" s="57">
        <f t="shared" si="16"/>
        <v>0</v>
      </c>
      <c r="M35" s="57">
        <f t="shared" si="16"/>
        <v>0</v>
      </c>
      <c r="N35" s="44">
        <f t="shared" si="16"/>
        <v>1335</v>
      </c>
    </row>
    <row r="36" spans="1:14" x14ac:dyDescent="0.3">
      <c r="A36" s="38" t="s">
        <v>73</v>
      </c>
      <c r="B36" s="19">
        <v>100</v>
      </c>
      <c r="C36" s="19">
        <f t="shared" ref="C36:M40" si="17">+B36</f>
        <v>100</v>
      </c>
      <c r="D36" s="19">
        <f t="shared" si="17"/>
        <v>100</v>
      </c>
      <c r="E36" s="19">
        <v>0</v>
      </c>
      <c r="F36" s="19">
        <f t="shared" si="17"/>
        <v>0</v>
      </c>
      <c r="G36" s="25">
        <f t="shared" si="17"/>
        <v>0</v>
      </c>
      <c r="H36" s="25">
        <f t="shared" si="17"/>
        <v>0</v>
      </c>
      <c r="I36" s="25">
        <f t="shared" si="17"/>
        <v>0</v>
      </c>
      <c r="J36" s="25">
        <f t="shared" si="17"/>
        <v>0</v>
      </c>
      <c r="K36" s="25">
        <f t="shared" si="17"/>
        <v>0</v>
      </c>
      <c r="L36" s="25">
        <f t="shared" si="17"/>
        <v>0</v>
      </c>
      <c r="M36" s="25">
        <f t="shared" si="17"/>
        <v>0</v>
      </c>
      <c r="N36" s="39">
        <f>SUM(B36:M36)</f>
        <v>300</v>
      </c>
    </row>
    <row r="37" spans="1:14" x14ac:dyDescent="0.3">
      <c r="A37" s="1" t="s">
        <v>74</v>
      </c>
      <c r="B37" s="19">
        <v>80</v>
      </c>
      <c r="C37" s="19">
        <f>+B37</f>
        <v>80</v>
      </c>
      <c r="D37" s="19">
        <f t="shared" si="17"/>
        <v>80</v>
      </c>
      <c r="E37" s="19">
        <v>0</v>
      </c>
      <c r="F37" s="19">
        <f t="shared" si="17"/>
        <v>0</v>
      </c>
      <c r="G37" s="25">
        <f t="shared" si="17"/>
        <v>0</v>
      </c>
      <c r="H37" s="25">
        <f t="shared" si="17"/>
        <v>0</v>
      </c>
      <c r="I37" s="25">
        <f t="shared" si="17"/>
        <v>0</v>
      </c>
      <c r="J37" s="25">
        <f t="shared" si="17"/>
        <v>0</v>
      </c>
      <c r="K37" s="25">
        <f t="shared" si="17"/>
        <v>0</v>
      </c>
      <c r="L37" s="25">
        <f t="shared" si="17"/>
        <v>0</v>
      </c>
      <c r="M37" s="25">
        <f t="shared" si="17"/>
        <v>0</v>
      </c>
      <c r="N37" s="39">
        <f>SUM(B37:M37)</f>
        <v>240</v>
      </c>
    </row>
    <row r="38" spans="1:14" x14ac:dyDescent="0.3">
      <c r="A38" s="38" t="s">
        <v>75</v>
      </c>
      <c r="B38" s="19">
        <v>85</v>
      </c>
      <c r="C38" s="19">
        <f>+B38</f>
        <v>85</v>
      </c>
      <c r="D38" s="19">
        <f t="shared" si="17"/>
        <v>85</v>
      </c>
      <c r="E38" s="19">
        <v>0</v>
      </c>
      <c r="F38" s="19">
        <f t="shared" si="17"/>
        <v>0</v>
      </c>
      <c r="G38" s="25">
        <f t="shared" si="17"/>
        <v>0</v>
      </c>
      <c r="H38" s="25">
        <f t="shared" si="17"/>
        <v>0</v>
      </c>
      <c r="I38" s="25">
        <f t="shared" si="17"/>
        <v>0</v>
      </c>
      <c r="J38" s="25">
        <f t="shared" si="17"/>
        <v>0</v>
      </c>
      <c r="K38" s="25">
        <f t="shared" si="17"/>
        <v>0</v>
      </c>
      <c r="L38" s="25">
        <f t="shared" si="17"/>
        <v>0</v>
      </c>
      <c r="M38" s="25">
        <f t="shared" si="17"/>
        <v>0</v>
      </c>
      <c r="N38" s="39">
        <f>SUM(B38:M38)</f>
        <v>255</v>
      </c>
    </row>
    <row r="39" spans="1:14" x14ac:dyDescent="0.3">
      <c r="A39" s="1" t="s">
        <v>76</v>
      </c>
      <c r="B39" s="19">
        <v>60</v>
      </c>
      <c r="C39" s="19">
        <f>+B39</f>
        <v>60</v>
      </c>
      <c r="D39" s="19">
        <f t="shared" si="17"/>
        <v>60</v>
      </c>
      <c r="E39" s="19">
        <v>0</v>
      </c>
      <c r="F39" s="19">
        <f t="shared" si="17"/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39">
        <f>SUM(B39:M39)</f>
        <v>180</v>
      </c>
    </row>
    <row r="40" spans="1:14" x14ac:dyDescent="0.3">
      <c r="A40" s="38" t="s">
        <v>77</v>
      </c>
      <c r="B40" s="19">
        <v>120</v>
      </c>
      <c r="C40" s="19">
        <f>+B40</f>
        <v>120</v>
      </c>
      <c r="D40" s="19">
        <f t="shared" si="17"/>
        <v>120</v>
      </c>
      <c r="E40" s="19">
        <v>0</v>
      </c>
      <c r="F40" s="19">
        <f t="shared" si="17"/>
        <v>0</v>
      </c>
      <c r="G40" s="25">
        <f t="shared" si="17"/>
        <v>0</v>
      </c>
      <c r="H40" s="25">
        <f t="shared" si="17"/>
        <v>0</v>
      </c>
      <c r="I40" s="25">
        <f t="shared" si="17"/>
        <v>0</v>
      </c>
      <c r="J40" s="25">
        <f t="shared" si="17"/>
        <v>0</v>
      </c>
      <c r="K40" s="25">
        <f t="shared" si="17"/>
        <v>0</v>
      </c>
      <c r="L40" s="25">
        <f t="shared" si="17"/>
        <v>0</v>
      </c>
      <c r="M40" s="25">
        <f t="shared" si="17"/>
        <v>0</v>
      </c>
      <c r="N40" s="39">
        <f>SUM(B40:M40)</f>
        <v>360</v>
      </c>
    </row>
    <row r="41" spans="1:14" x14ac:dyDescent="0.3">
      <c r="A41" s="43" t="s">
        <v>78</v>
      </c>
      <c r="B41" s="71">
        <f>+B42+B43</f>
        <v>280</v>
      </c>
      <c r="C41" s="71">
        <f t="shared" ref="C41:N41" si="18">+C42+C43</f>
        <v>280</v>
      </c>
      <c r="D41" s="71">
        <f t="shared" si="18"/>
        <v>280</v>
      </c>
      <c r="E41" s="71">
        <f t="shared" si="18"/>
        <v>0</v>
      </c>
      <c r="F41" s="71">
        <f t="shared" si="18"/>
        <v>0</v>
      </c>
      <c r="G41" s="57">
        <f t="shared" si="18"/>
        <v>0</v>
      </c>
      <c r="H41" s="57">
        <f t="shared" si="18"/>
        <v>0</v>
      </c>
      <c r="I41" s="57">
        <f t="shared" si="18"/>
        <v>0</v>
      </c>
      <c r="J41" s="57">
        <f t="shared" si="18"/>
        <v>0</v>
      </c>
      <c r="K41" s="57">
        <f t="shared" si="18"/>
        <v>0</v>
      </c>
      <c r="L41" s="57">
        <f t="shared" si="18"/>
        <v>0</v>
      </c>
      <c r="M41" s="57">
        <f t="shared" si="18"/>
        <v>0</v>
      </c>
      <c r="N41" s="44">
        <f t="shared" si="18"/>
        <v>840</v>
      </c>
    </row>
    <row r="42" spans="1:14" x14ac:dyDescent="0.3">
      <c r="A42" s="38" t="s">
        <v>79</v>
      </c>
      <c r="B42" s="19">
        <v>200</v>
      </c>
      <c r="C42" s="19">
        <f t="shared" ref="C42:M43" si="19">+B42</f>
        <v>200</v>
      </c>
      <c r="D42" s="19">
        <f t="shared" si="19"/>
        <v>200</v>
      </c>
      <c r="E42" s="19">
        <v>0</v>
      </c>
      <c r="F42" s="19">
        <f t="shared" si="19"/>
        <v>0</v>
      </c>
      <c r="G42" s="25">
        <f t="shared" si="19"/>
        <v>0</v>
      </c>
      <c r="H42" s="25">
        <f t="shared" si="19"/>
        <v>0</v>
      </c>
      <c r="I42" s="25">
        <f t="shared" si="19"/>
        <v>0</v>
      </c>
      <c r="J42" s="25">
        <f t="shared" si="19"/>
        <v>0</v>
      </c>
      <c r="K42" s="25">
        <f t="shared" si="19"/>
        <v>0</v>
      </c>
      <c r="L42" s="25">
        <f t="shared" si="19"/>
        <v>0</v>
      </c>
      <c r="M42" s="25">
        <f t="shared" si="19"/>
        <v>0</v>
      </c>
      <c r="N42" s="39">
        <f>SUM(B42:M42)</f>
        <v>600</v>
      </c>
    </row>
    <row r="43" spans="1:14" x14ac:dyDescent="0.3">
      <c r="A43" s="38" t="s">
        <v>80</v>
      </c>
      <c r="B43" s="19">
        <v>80</v>
      </c>
      <c r="C43" s="19">
        <f t="shared" si="19"/>
        <v>80</v>
      </c>
      <c r="D43" s="19">
        <f t="shared" si="19"/>
        <v>80</v>
      </c>
      <c r="E43" s="19">
        <v>0</v>
      </c>
      <c r="F43" s="19">
        <f t="shared" si="19"/>
        <v>0</v>
      </c>
      <c r="G43" s="25">
        <f t="shared" si="19"/>
        <v>0</v>
      </c>
      <c r="H43" s="25">
        <f t="shared" si="19"/>
        <v>0</v>
      </c>
      <c r="I43" s="25">
        <f t="shared" si="19"/>
        <v>0</v>
      </c>
      <c r="J43" s="25">
        <f t="shared" si="19"/>
        <v>0</v>
      </c>
      <c r="K43" s="25">
        <f t="shared" si="19"/>
        <v>0</v>
      </c>
      <c r="L43" s="25">
        <f t="shared" si="19"/>
        <v>0</v>
      </c>
      <c r="M43" s="25">
        <f t="shared" si="19"/>
        <v>0</v>
      </c>
      <c r="N43" s="39">
        <f>SUM(B43:M43)</f>
        <v>240</v>
      </c>
    </row>
    <row r="44" spans="1:14" ht="7.95" customHeight="1" x14ac:dyDescent="0.3">
      <c r="A44" s="27"/>
      <c r="B44" s="63"/>
      <c r="C44" s="63"/>
      <c r="D44" s="63"/>
      <c r="E44" s="63"/>
      <c r="F44" s="63"/>
      <c r="G44" s="29"/>
      <c r="H44" s="29"/>
      <c r="I44" s="29"/>
      <c r="J44" s="29"/>
      <c r="K44" s="29"/>
      <c r="L44" s="29"/>
      <c r="M44" s="29"/>
      <c r="N44" s="41"/>
    </row>
    <row r="45" spans="1:14" x14ac:dyDescent="0.3">
      <c r="A45" s="36" t="s">
        <v>81</v>
      </c>
      <c r="B45" s="68">
        <f t="shared" ref="B45:N45" si="20">SUM(B46:B50)</f>
        <v>2020</v>
      </c>
      <c r="C45" s="68">
        <f t="shared" si="20"/>
        <v>2020</v>
      </c>
      <c r="D45" s="68">
        <f t="shared" si="20"/>
        <v>2020</v>
      </c>
      <c r="E45" s="68">
        <f t="shared" si="20"/>
        <v>150</v>
      </c>
      <c r="F45" s="68">
        <f t="shared" si="20"/>
        <v>150</v>
      </c>
      <c r="G45" s="55">
        <f t="shared" si="20"/>
        <v>150</v>
      </c>
      <c r="H45" s="55">
        <f t="shared" si="20"/>
        <v>150</v>
      </c>
      <c r="I45" s="55">
        <f t="shared" si="20"/>
        <v>150</v>
      </c>
      <c r="J45" s="55">
        <f t="shared" si="20"/>
        <v>150</v>
      </c>
      <c r="K45" s="55">
        <f t="shared" si="20"/>
        <v>150</v>
      </c>
      <c r="L45" s="55">
        <f t="shared" si="20"/>
        <v>150</v>
      </c>
      <c r="M45" s="55">
        <f t="shared" si="20"/>
        <v>150</v>
      </c>
      <c r="N45" s="37">
        <f t="shared" si="20"/>
        <v>7410</v>
      </c>
    </row>
    <row r="46" spans="1:14" x14ac:dyDescent="0.3">
      <c r="A46" s="1" t="s">
        <v>82</v>
      </c>
      <c r="B46" s="19">
        <v>950</v>
      </c>
      <c r="C46" s="19">
        <f t="shared" ref="C46:M50" si="21">+B46</f>
        <v>950</v>
      </c>
      <c r="D46" s="19">
        <f t="shared" si="21"/>
        <v>950</v>
      </c>
      <c r="E46" s="19">
        <v>0</v>
      </c>
      <c r="F46" s="19">
        <f t="shared" si="21"/>
        <v>0</v>
      </c>
      <c r="G46" s="25">
        <f t="shared" si="21"/>
        <v>0</v>
      </c>
      <c r="H46" s="25">
        <f t="shared" si="21"/>
        <v>0</v>
      </c>
      <c r="I46" s="25">
        <f t="shared" si="21"/>
        <v>0</v>
      </c>
      <c r="J46" s="25">
        <f t="shared" si="21"/>
        <v>0</v>
      </c>
      <c r="K46" s="25">
        <f t="shared" si="21"/>
        <v>0</v>
      </c>
      <c r="L46" s="25">
        <f t="shared" si="21"/>
        <v>0</v>
      </c>
      <c r="M46" s="25">
        <f t="shared" si="21"/>
        <v>0</v>
      </c>
      <c r="N46" s="39">
        <f>SUM(B46:M46)</f>
        <v>2850</v>
      </c>
    </row>
    <row r="47" spans="1:14" x14ac:dyDescent="0.3">
      <c r="A47" s="1" t="s">
        <v>83</v>
      </c>
      <c r="B47" s="19">
        <v>250</v>
      </c>
      <c r="C47" s="19">
        <f>+B47</f>
        <v>250</v>
      </c>
      <c r="D47" s="19">
        <f t="shared" si="21"/>
        <v>250</v>
      </c>
      <c r="E47" s="19">
        <v>0</v>
      </c>
      <c r="F47" s="19">
        <f t="shared" si="21"/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39">
        <f>SUM(B47:M47)</f>
        <v>750</v>
      </c>
    </row>
    <row r="48" spans="1:14" x14ac:dyDescent="0.3">
      <c r="A48" s="38" t="s">
        <v>84</v>
      </c>
      <c r="B48" s="19">
        <v>550</v>
      </c>
      <c r="C48" s="19">
        <f>+B48</f>
        <v>550</v>
      </c>
      <c r="D48" s="19">
        <f t="shared" si="21"/>
        <v>550</v>
      </c>
      <c r="E48" s="19">
        <v>150</v>
      </c>
      <c r="F48" s="19">
        <f t="shared" si="21"/>
        <v>150</v>
      </c>
      <c r="G48" s="25">
        <f t="shared" si="21"/>
        <v>150</v>
      </c>
      <c r="H48" s="25">
        <f t="shared" si="21"/>
        <v>150</v>
      </c>
      <c r="I48" s="25">
        <f t="shared" si="21"/>
        <v>150</v>
      </c>
      <c r="J48" s="25">
        <f t="shared" si="21"/>
        <v>150</v>
      </c>
      <c r="K48" s="25">
        <f t="shared" si="21"/>
        <v>150</v>
      </c>
      <c r="L48" s="25">
        <f t="shared" si="21"/>
        <v>150</v>
      </c>
      <c r="M48" s="25">
        <f t="shared" si="21"/>
        <v>150</v>
      </c>
      <c r="N48" s="39">
        <f>SUM(B48:M48)</f>
        <v>3000</v>
      </c>
    </row>
    <row r="49" spans="1:14" x14ac:dyDescent="0.3">
      <c r="A49" s="38" t="s">
        <v>85</v>
      </c>
      <c r="B49" s="19">
        <v>20</v>
      </c>
      <c r="C49" s="19">
        <f>+B49</f>
        <v>20</v>
      </c>
      <c r="D49" s="19">
        <f t="shared" si="21"/>
        <v>20</v>
      </c>
      <c r="E49" s="19">
        <v>0</v>
      </c>
      <c r="F49" s="19">
        <f t="shared" si="21"/>
        <v>0</v>
      </c>
      <c r="G49" s="25">
        <f t="shared" si="21"/>
        <v>0</v>
      </c>
      <c r="H49" s="25">
        <f t="shared" si="21"/>
        <v>0</v>
      </c>
      <c r="I49" s="25">
        <f t="shared" si="21"/>
        <v>0</v>
      </c>
      <c r="J49" s="25">
        <f t="shared" si="21"/>
        <v>0</v>
      </c>
      <c r="K49" s="25">
        <f t="shared" si="21"/>
        <v>0</v>
      </c>
      <c r="L49" s="25">
        <f t="shared" si="21"/>
        <v>0</v>
      </c>
      <c r="M49" s="25">
        <f t="shared" si="21"/>
        <v>0</v>
      </c>
      <c r="N49" s="39">
        <f>SUM(B49:M49)</f>
        <v>60</v>
      </c>
    </row>
    <row r="50" spans="1:14" x14ac:dyDescent="0.3">
      <c r="A50" s="38" t="s">
        <v>86</v>
      </c>
      <c r="B50" s="19">
        <v>250</v>
      </c>
      <c r="C50" s="19">
        <f>+B50</f>
        <v>250</v>
      </c>
      <c r="D50" s="19">
        <f t="shared" si="21"/>
        <v>250</v>
      </c>
      <c r="E50" s="19">
        <v>0</v>
      </c>
      <c r="F50" s="19">
        <f t="shared" si="21"/>
        <v>0</v>
      </c>
      <c r="G50" s="25">
        <f t="shared" si="21"/>
        <v>0</v>
      </c>
      <c r="H50" s="25">
        <f t="shared" si="21"/>
        <v>0</v>
      </c>
      <c r="I50" s="25">
        <f t="shared" si="21"/>
        <v>0</v>
      </c>
      <c r="J50" s="25">
        <f t="shared" si="21"/>
        <v>0</v>
      </c>
      <c r="K50" s="25">
        <f t="shared" si="21"/>
        <v>0</v>
      </c>
      <c r="L50" s="25">
        <f t="shared" si="21"/>
        <v>0</v>
      </c>
      <c r="M50" s="25">
        <f t="shared" si="21"/>
        <v>0</v>
      </c>
      <c r="N50" s="39">
        <f>SUM(B50:M50)</f>
        <v>750</v>
      </c>
    </row>
    <row r="51" spans="1:14" ht="7.95" customHeight="1" x14ac:dyDescent="0.3">
      <c r="A51" s="45"/>
      <c r="B51" s="72"/>
      <c r="C51" s="72"/>
      <c r="D51" s="72"/>
      <c r="E51" s="72"/>
      <c r="F51" s="72"/>
      <c r="G51" s="58"/>
      <c r="H51" s="58"/>
      <c r="I51" s="58"/>
      <c r="J51" s="58"/>
      <c r="K51" s="58"/>
      <c r="L51" s="58"/>
      <c r="M51" s="58"/>
      <c r="N51" s="46"/>
    </row>
    <row r="52" spans="1:14" x14ac:dyDescent="0.3">
      <c r="A52" s="47" t="s">
        <v>175</v>
      </c>
      <c r="B52" s="68">
        <f t="shared" ref="B52:N52" si="22">SUM(B53:B60)</f>
        <v>1250</v>
      </c>
      <c r="C52" s="68">
        <f t="shared" si="22"/>
        <v>1250</v>
      </c>
      <c r="D52" s="68">
        <f t="shared" si="22"/>
        <v>1250</v>
      </c>
      <c r="E52" s="68">
        <f t="shared" si="22"/>
        <v>740</v>
      </c>
      <c r="F52" s="68">
        <f t="shared" si="22"/>
        <v>740</v>
      </c>
      <c r="G52" s="55">
        <f t="shared" si="22"/>
        <v>740</v>
      </c>
      <c r="H52" s="55">
        <f t="shared" si="22"/>
        <v>740</v>
      </c>
      <c r="I52" s="55">
        <f t="shared" si="22"/>
        <v>740</v>
      </c>
      <c r="J52" s="55">
        <f t="shared" si="22"/>
        <v>740</v>
      </c>
      <c r="K52" s="55">
        <f t="shared" si="22"/>
        <v>740</v>
      </c>
      <c r="L52" s="55">
        <f t="shared" si="22"/>
        <v>1240</v>
      </c>
      <c r="M52" s="55">
        <f t="shared" si="22"/>
        <v>1240</v>
      </c>
      <c r="N52" s="37">
        <f t="shared" si="22"/>
        <v>11410</v>
      </c>
    </row>
    <row r="53" spans="1:14" x14ac:dyDescent="0.3">
      <c r="A53" s="38" t="s">
        <v>88</v>
      </c>
      <c r="B53" s="19">
        <v>0</v>
      </c>
      <c r="C53" s="19">
        <f t="shared" ref="C53:M60" si="23">+B53</f>
        <v>0</v>
      </c>
      <c r="D53" s="19">
        <f t="shared" si="23"/>
        <v>0</v>
      </c>
      <c r="E53" s="19">
        <f t="shared" si="23"/>
        <v>0</v>
      </c>
      <c r="F53" s="19">
        <f t="shared" si="23"/>
        <v>0</v>
      </c>
      <c r="G53" s="25">
        <f t="shared" si="23"/>
        <v>0</v>
      </c>
      <c r="H53" s="25">
        <f t="shared" si="23"/>
        <v>0</v>
      </c>
      <c r="I53" s="25">
        <f t="shared" si="23"/>
        <v>0</v>
      </c>
      <c r="J53" s="25">
        <f t="shared" si="23"/>
        <v>0</v>
      </c>
      <c r="K53" s="25">
        <f t="shared" si="23"/>
        <v>0</v>
      </c>
      <c r="L53" s="25">
        <v>500</v>
      </c>
      <c r="M53" s="25">
        <f t="shared" si="23"/>
        <v>500</v>
      </c>
      <c r="N53" s="39">
        <f t="shared" ref="N53:N60" si="24">SUM(B53:M53)</f>
        <v>1000</v>
      </c>
    </row>
    <row r="54" spans="1:14" x14ac:dyDescent="0.3">
      <c r="A54" s="1" t="s">
        <v>89</v>
      </c>
      <c r="B54" s="19">
        <v>40</v>
      </c>
      <c r="C54" s="19">
        <f t="shared" si="23"/>
        <v>40</v>
      </c>
      <c r="D54" s="19">
        <f t="shared" si="23"/>
        <v>40</v>
      </c>
      <c r="E54" s="19">
        <v>0</v>
      </c>
      <c r="F54" s="19">
        <f t="shared" si="23"/>
        <v>0</v>
      </c>
      <c r="G54" s="25">
        <f t="shared" si="23"/>
        <v>0</v>
      </c>
      <c r="H54" s="25">
        <f t="shared" si="23"/>
        <v>0</v>
      </c>
      <c r="I54" s="25">
        <f t="shared" si="23"/>
        <v>0</v>
      </c>
      <c r="J54" s="25">
        <f t="shared" si="23"/>
        <v>0</v>
      </c>
      <c r="K54" s="25">
        <f t="shared" si="23"/>
        <v>0</v>
      </c>
      <c r="L54" s="25">
        <f t="shared" si="23"/>
        <v>0</v>
      </c>
      <c r="M54" s="25">
        <f t="shared" si="23"/>
        <v>0</v>
      </c>
      <c r="N54" s="39">
        <f t="shared" si="24"/>
        <v>120</v>
      </c>
    </row>
    <row r="55" spans="1:14" x14ac:dyDescent="0.3">
      <c r="A55" s="38" t="s">
        <v>90</v>
      </c>
      <c r="B55" s="19">
        <v>250</v>
      </c>
      <c r="C55" s="19">
        <f t="shared" si="23"/>
        <v>250</v>
      </c>
      <c r="D55" s="19">
        <f t="shared" si="23"/>
        <v>250</v>
      </c>
      <c r="E55" s="19">
        <v>0</v>
      </c>
      <c r="F55" s="19">
        <f t="shared" si="23"/>
        <v>0</v>
      </c>
      <c r="G55" s="25">
        <f t="shared" si="23"/>
        <v>0</v>
      </c>
      <c r="H55" s="25">
        <f t="shared" si="23"/>
        <v>0</v>
      </c>
      <c r="I55" s="25">
        <f t="shared" si="23"/>
        <v>0</v>
      </c>
      <c r="J55" s="25">
        <f t="shared" si="23"/>
        <v>0</v>
      </c>
      <c r="K55" s="25">
        <f t="shared" si="23"/>
        <v>0</v>
      </c>
      <c r="L55" s="25">
        <f t="shared" si="23"/>
        <v>0</v>
      </c>
      <c r="M55" s="25">
        <f t="shared" si="23"/>
        <v>0</v>
      </c>
      <c r="N55" s="39">
        <f t="shared" si="24"/>
        <v>750</v>
      </c>
    </row>
    <row r="56" spans="1:14" x14ac:dyDescent="0.3">
      <c r="A56" s="38" t="s">
        <v>91</v>
      </c>
      <c r="B56" s="19">
        <v>250</v>
      </c>
      <c r="C56" s="19">
        <f t="shared" si="23"/>
        <v>250</v>
      </c>
      <c r="D56" s="19">
        <f t="shared" si="23"/>
        <v>250</v>
      </c>
      <c r="E56" s="19">
        <v>250</v>
      </c>
      <c r="F56" s="19">
        <f t="shared" si="23"/>
        <v>250</v>
      </c>
      <c r="G56" s="25">
        <f t="shared" si="23"/>
        <v>250</v>
      </c>
      <c r="H56" s="25">
        <f t="shared" si="23"/>
        <v>250</v>
      </c>
      <c r="I56" s="25">
        <f t="shared" si="23"/>
        <v>250</v>
      </c>
      <c r="J56" s="25">
        <f t="shared" si="23"/>
        <v>250</v>
      </c>
      <c r="K56" s="25">
        <f t="shared" si="23"/>
        <v>250</v>
      </c>
      <c r="L56" s="25">
        <f t="shared" si="23"/>
        <v>250</v>
      </c>
      <c r="M56" s="25">
        <f t="shared" si="23"/>
        <v>250</v>
      </c>
      <c r="N56" s="39">
        <f t="shared" si="24"/>
        <v>3000</v>
      </c>
    </row>
    <row r="57" spans="1:14" x14ac:dyDescent="0.3">
      <c r="A57" s="38" t="s">
        <v>92</v>
      </c>
      <c r="B57" s="19">
        <v>60</v>
      </c>
      <c r="C57" s="19">
        <f t="shared" si="23"/>
        <v>60</v>
      </c>
      <c r="D57" s="19">
        <f t="shared" si="23"/>
        <v>60</v>
      </c>
      <c r="E57" s="19">
        <v>0</v>
      </c>
      <c r="F57" s="19">
        <f t="shared" si="23"/>
        <v>0</v>
      </c>
      <c r="G57" s="25">
        <f t="shared" si="23"/>
        <v>0</v>
      </c>
      <c r="H57" s="25">
        <f t="shared" si="23"/>
        <v>0</v>
      </c>
      <c r="I57" s="25">
        <f t="shared" si="23"/>
        <v>0</v>
      </c>
      <c r="J57" s="25">
        <f t="shared" si="23"/>
        <v>0</v>
      </c>
      <c r="K57" s="25">
        <f t="shared" si="23"/>
        <v>0</v>
      </c>
      <c r="L57" s="25">
        <f t="shared" si="23"/>
        <v>0</v>
      </c>
      <c r="M57" s="25">
        <f t="shared" si="23"/>
        <v>0</v>
      </c>
      <c r="N57" s="39">
        <f t="shared" si="24"/>
        <v>180</v>
      </c>
    </row>
    <row r="58" spans="1:14" x14ac:dyDescent="0.3">
      <c r="A58" s="38" t="s">
        <v>93</v>
      </c>
      <c r="B58" s="19">
        <v>80</v>
      </c>
      <c r="C58" s="19">
        <f t="shared" si="23"/>
        <v>80</v>
      </c>
      <c r="D58" s="19">
        <f t="shared" si="23"/>
        <v>80</v>
      </c>
      <c r="E58" s="19">
        <f>+D58*0.5</f>
        <v>40</v>
      </c>
      <c r="F58" s="19">
        <f t="shared" si="23"/>
        <v>40</v>
      </c>
      <c r="G58" s="25">
        <f t="shared" si="23"/>
        <v>40</v>
      </c>
      <c r="H58" s="25">
        <f t="shared" si="23"/>
        <v>40</v>
      </c>
      <c r="I58" s="25">
        <f t="shared" si="23"/>
        <v>40</v>
      </c>
      <c r="J58" s="25">
        <f t="shared" si="23"/>
        <v>40</v>
      </c>
      <c r="K58" s="25">
        <f t="shared" si="23"/>
        <v>40</v>
      </c>
      <c r="L58" s="25">
        <f t="shared" si="23"/>
        <v>40</v>
      </c>
      <c r="M58" s="25">
        <f t="shared" si="23"/>
        <v>40</v>
      </c>
      <c r="N58" s="39">
        <f t="shared" si="24"/>
        <v>600</v>
      </c>
    </row>
    <row r="59" spans="1:14" x14ac:dyDescent="0.3">
      <c r="A59" s="1" t="s">
        <v>94</v>
      </c>
      <c r="B59" s="19">
        <v>450</v>
      </c>
      <c r="C59" s="19">
        <f t="shared" si="23"/>
        <v>450</v>
      </c>
      <c r="D59" s="19">
        <f t="shared" si="23"/>
        <v>450</v>
      </c>
      <c r="E59" s="19">
        <v>450</v>
      </c>
      <c r="F59" s="19">
        <f t="shared" si="23"/>
        <v>450</v>
      </c>
      <c r="G59" s="25">
        <f t="shared" si="23"/>
        <v>450</v>
      </c>
      <c r="H59" s="25">
        <f t="shared" si="23"/>
        <v>450</v>
      </c>
      <c r="I59" s="25">
        <f t="shared" si="23"/>
        <v>450</v>
      </c>
      <c r="J59" s="25">
        <f t="shared" si="23"/>
        <v>450</v>
      </c>
      <c r="K59" s="25">
        <f t="shared" si="23"/>
        <v>450</v>
      </c>
      <c r="L59" s="25">
        <f t="shared" si="23"/>
        <v>450</v>
      </c>
      <c r="M59" s="25">
        <f t="shared" si="23"/>
        <v>450</v>
      </c>
      <c r="N59" s="39">
        <f t="shared" si="24"/>
        <v>5400</v>
      </c>
    </row>
    <row r="60" spans="1:14" x14ac:dyDescent="0.3">
      <c r="A60" s="1" t="s">
        <v>95</v>
      </c>
      <c r="B60" s="19">
        <v>120</v>
      </c>
      <c r="C60" s="19">
        <f t="shared" si="23"/>
        <v>120</v>
      </c>
      <c r="D60" s="19">
        <f t="shared" si="23"/>
        <v>120</v>
      </c>
      <c r="E60" s="19">
        <v>0</v>
      </c>
      <c r="F60" s="19">
        <f t="shared" si="23"/>
        <v>0</v>
      </c>
      <c r="G60" s="25">
        <f t="shared" si="23"/>
        <v>0</v>
      </c>
      <c r="H60" s="25">
        <f t="shared" si="23"/>
        <v>0</v>
      </c>
      <c r="I60" s="25">
        <f t="shared" si="23"/>
        <v>0</v>
      </c>
      <c r="J60" s="25">
        <f t="shared" si="23"/>
        <v>0</v>
      </c>
      <c r="K60" s="25">
        <f t="shared" si="23"/>
        <v>0</v>
      </c>
      <c r="L60" s="25">
        <f t="shared" si="23"/>
        <v>0</v>
      </c>
      <c r="M60" s="25">
        <f t="shared" si="23"/>
        <v>0</v>
      </c>
      <c r="N60" s="39">
        <f t="shared" si="24"/>
        <v>360</v>
      </c>
    </row>
    <row r="61" spans="1:14" ht="7.95" customHeight="1" x14ac:dyDescent="0.3">
      <c r="A61" s="40"/>
      <c r="B61" s="69"/>
      <c r="C61" s="63"/>
      <c r="D61" s="63"/>
      <c r="E61" s="73"/>
      <c r="F61" s="73"/>
      <c r="G61" s="59"/>
      <c r="H61" s="59"/>
      <c r="I61" s="29"/>
      <c r="J61" s="29"/>
      <c r="K61" s="29"/>
      <c r="L61" s="29"/>
      <c r="M61" s="29"/>
      <c r="N61" s="41"/>
    </row>
    <row r="62" spans="1:14" x14ac:dyDescent="0.3">
      <c r="A62" s="47" t="s">
        <v>96</v>
      </c>
      <c r="B62" s="68">
        <f t="shared" ref="B62:N62" si="25">+B63+B64</f>
        <v>175</v>
      </c>
      <c r="C62" s="68">
        <f t="shared" si="25"/>
        <v>175</v>
      </c>
      <c r="D62" s="68">
        <f t="shared" si="25"/>
        <v>175</v>
      </c>
      <c r="E62" s="68">
        <f t="shared" si="25"/>
        <v>0</v>
      </c>
      <c r="F62" s="68">
        <f t="shared" si="25"/>
        <v>0</v>
      </c>
      <c r="G62" s="55">
        <f t="shared" si="25"/>
        <v>0</v>
      </c>
      <c r="H62" s="55">
        <f t="shared" si="25"/>
        <v>0</v>
      </c>
      <c r="I62" s="55">
        <f t="shared" si="25"/>
        <v>0</v>
      </c>
      <c r="J62" s="55">
        <f t="shared" si="25"/>
        <v>0</v>
      </c>
      <c r="K62" s="55">
        <f t="shared" si="25"/>
        <v>0</v>
      </c>
      <c r="L62" s="55">
        <f t="shared" si="25"/>
        <v>0</v>
      </c>
      <c r="M62" s="55">
        <f t="shared" si="25"/>
        <v>0</v>
      </c>
      <c r="N62" s="37">
        <f t="shared" si="25"/>
        <v>525</v>
      </c>
    </row>
    <row r="63" spans="1:14" x14ac:dyDescent="0.3">
      <c r="A63" s="1" t="s">
        <v>97</v>
      </c>
      <c r="B63" s="19">
        <v>100</v>
      </c>
      <c r="C63" s="19">
        <f>+B63</f>
        <v>100</v>
      </c>
      <c r="D63" s="19">
        <f t="shared" ref="D63:M64" si="26">+C63</f>
        <v>100</v>
      </c>
      <c r="E63" s="19">
        <v>0</v>
      </c>
      <c r="F63" s="19">
        <f t="shared" si="26"/>
        <v>0</v>
      </c>
      <c r="G63" s="25">
        <f t="shared" si="26"/>
        <v>0</v>
      </c>
      <c r="H63" s="25">
        <f t="shared" si="26"/>
        <v>0</v>
      </c>
      <c r="I63" s="25">
        <f t="shared" si="26"/>
        <v>0</v>
      </c>
      <c r="J63" s="25">
        <f t="shared" si="26"/>
        <v>0</v>
      </c>
      <c r="K63" s="25">
        <f t="shared" si="26"/>
        <v>0</v>
      </c>
      <c r="L63" s="25">
        <f t="shared" si="26"/>
        <v>0</v>
      </c>
      <c r="M63" s="25">
        <f t="shared" si="26"/>
        <v>0</v>
      </c>
      <c r="N63" s="39">
        <f>SUM(B63:M63)</f>
        <v>300</v>
      </c>
    </row>
    <row r="64" spans="1:14" x14ac:dyDescent="0.3">
      <c r="A64" s="1" t="s">
        <v>98</v>
      </c>
      <c r="B64" s="19">
        <v>75</v>
      </c>
      <c r="C64" s="19">
        <f>+B64</f>
        <v>75</v>
      </c>
      <c r="D64" s="19">
        <f t="shared" si="26"/>
        <v>75</v>
      </c>
      <c r="E64" s="19">
        <v>0</v>
      </c>
      <c r="F64" s="19">
        <f t="shared" si="26"/>
        <v>0</v>
      </c>
      <c r="G64" s="25">
        <f t="shared" si="26"/>
        <v>0</v>
      </c>
      <c r="H64" s="25">
        <f t="shared" si="26"/>
        <v>0</v>
      </c>
      <c r="I64" s="25">
        <f t="shared" si="26"/>
        <v>0</v>
      </c>
      <c r="J64" s="25">
        <f t="shared" si="26"/>
        <v>0</v>
      </c>
      <c r="K64" s="25">
        <f t="shared" si="26"/>
        <v>0</v>
      </c>
      <c r="L64" s="25">
        <f t="shared" si="26"/>
        <v>0</v>
      </c>
      <c r="M64" s="25">
        <f t="shared" si="26"/>
        <v>0</v>
      </c>
      <c r="N64" s="39">
        <f>SUM(B64:M64)</f>
        <v>225</v>
      </c>
    </row>
    <row r="65" spans="1:14" ht="7.95" customHeight="1" x14ac:dyDescent="0.3">
      <c r="A65" s="40"/>
      <c r="B65" s="69"/>
      <c r="C65" s="63"/>
      <c r="D65" s="63"/>
      <c r="E65" s="73"/>
      <c r="F65" s="73"/>
      <c r="G65" s="59"/>
      <c r="H65" s="59"/>
      <c r="I65" s="29"/>
      <c r="J65" s="29"/>
      <c r="K65" s="29"/>
      <c r="L65" s="29"/>
      <c r="M65" s="29"/>
      <c r="N65" s="41"/>
    </row>
    <row r="66" spans="1:14" x14ac:dyDescent="0.3">
      <c r="A66" s="47" t="s">
        <v>99</v>
      </c>
      <c r="B66" s="68">
        <f t="shared" ref="B66:N66" si="27">SUM(B67:B70)</f>
        <v>704.02500000000009</v>
      </c>
      <c r="C66" s="68">
        <f t="shared" si="27"/>
        <v>1048.0500000000002</v>
      </c>
      <c r="D66" s="68">
        <f t="shared" si="27"/>
        <v>1048.0500000000002</v>
      </c>
      <c r="E66" s="68">
        <f t="shared" si="27"/>
        <v>50</v>
      </c>
      <c r="F66" s="68">
        <f t="shared" si="27"/>
        <v>50</v>
      </c>
      <c r="G66" s="55">
        <f t="shared" si="27"/>
        <v>50</v>
      </c>
      <c r="H66" s="55">
        <f t="shared" si="27"/>
        <v>50</v>
      </c>
      <c r="I66" s="55">
        <f t="shared" si="27"/>
        <v>50</v>
      </c>
      <c r="J66" s="55">
        <f t="shared" si="27"/>
        <v>50</v>
      </c>
      <c r="K66" s="55">
        <f t="shared" si="27"/>
        <v>50</v>
      </c>
      <c r="L66" s="55">
        <f t="shared" si="27"/>
        <v>50</v>
      </c>
      <c r="M66" s="55">
        <f t="shared" si="27"/>
        <v>50</v>
      </c>
      <c r="N66" s="37">
        <f t="shared" si="27"/>
        <v>3250.125</v>
      </c>
    </row>
    <row r="67" spans="1:14" x14ac:dyDescent="0.3">
      <c r="A67" s="1" t="s">
        <v>100</v>
      </c>
      <c r="B67" s="19">
        <v>200</v>
      </c>
      <c r="C67" s="19">
        <f>+B67</f>
        <v>200</v>
      </c>
      <c r="D67" s="19">
        <f t="shared" ref="D67:M70" si="28">+C67</f>
        <v>200</v>
      </c>
      <c r="E67" s="19">
        <v>0</v>
      </c>
      <c r="F67" s="19">
        <f t="shared" si="28"/>
        <v>0</v>
      </c>
      <c r="G67" s="25">
        <f t="shared" si="28"/>
        <v>0</v>
      </c>
      <c r="H67" s="25">
        <f t="shared" si="28"/>
        <v>0</v>
      </c>
      <c r="I67" s="25">
        <f t="shared" si="28"/>
        <v>0</v>
      </c>
      <c r="J67" s="25">
        <f t="shared" si="28"/>
        <v>0</v>
      </c>
      <c r="K67" s="25">
        <f t="shared" si="28"/>
        <v>0</v>
      </c>
      <c r="L67" s="25">
        <f t="shared" si="28"/>
        <v>0</v>
      </c>
      <c r="M67" s="25">
        <f t="shared" si="28"/>
        <v>0</v>
      </c>
      <c r="N67" s="39">
        <f>SUM(B67:M67)</f>
        <v>600</v>
      </c>
    </row>
    <row r="68" spans="1:14" x14ac:dyDescent="0.3">
      <c r="A68" s="1" t="s">
        <v>101</v>
      </c>
      <c r="B68" s="19">
        <v>60</v>
      </c>
      <c r="C68" s="19">
        <f>+B68</f>
        <v>60</v>
      </c>
      <c r="D68" s="19">
        <f t="shared" si="28"/>
        <v>60</v>
      </c>
      <c r="E68" s="19">
        <v>0</v>
      </c>
      <c r="F68" s="19">
        <f t="shared" si="28"/>
        <v>0</v>
      </c>
      <c r="G68" s="25">
        <f t="shared" si="28"/>
        <v>0</v>
      </c>
      <c r="H68" s="25">
        <f t="shared" si="28"/>
        <v>0</v>
      </c>
      <c r="I68" s="25">
        <f t="shared" si="28"/>
        <v>0</v>
      </c>
      <c r="J68" s="25">
        <f t="shared" si="28"/>
        <v>0</v>
      </c>
      <c r="K68" s="25">
        <f t="shared" si="28"/>
        <v>0</v>
      </c>
      <c r="L68" s="25">
        <f t="shared" si="28"/>
        <v>0</v>
      </c>
      <c r="M68" s="25">
        <f t="shared" si="28"/>
        <v>0</v>
      </c>
      <c r="N68" s="39">
        <f>SUM(B68:M68)</f>
        <v>180</v>
      </c>
    </row>
    <row r="69" spans="1:14" x14ac:dyDescent="0.3">
      <c r="A69" s="1" t="s">
        <v>102</v>
      </c>
      <c r="B69" s="19">
        <v>100</v>
      </c>
      <c r="C69" s="19">
        <f>+B69</f>
        <v>100</v>
      </c>
      <c r="D69" s="19">
        <f t="shared" si="28"/>
        <v>100</v>
      </c>
      <c r="E69" s="19">
        <v>50</v>
      </c>
      <c r="F69" s="19">
        <f t="shared" si="28"/>
        <v>50</v>
      </c>
      <c r="G69" s="25">
        <f t="shared" si="28"/>
        <v>50</v>
      </c>
      <c r="H69" s="25">
        <f t="shared" si="28"/>
        <v>50</v>
      </c>
      <c r="I69" s="25">
        <f t="shared" si="28"/>
        <v>50</v>
      </c>
      <c r="J69" s="25">
        <f t="shared" si="28"/>
        <v>50</v>
      </c>
      <c r="K69" s="25">
        <f t="shared" si="28"/>
        <v>50</v>
      </c>
      <c r="L69" s="25">
        <f t="shared" si="28"/>
        <v>50</v>
      </c>
      <c r="M69" s="25">
        <f t="shared" si="28"/>
        <v>50</v>
      </c>
      <c r="N69" s="39">
        <f t="shared" ref="N69:N70" si="29">SUM(B69:M69)</f>
        <v>750</v>
      </c>
    </row>
    <row r="70" spans="1:14" x14ac:dyDescent="0.3">
      <c r="A70" s="1" t="s">
        <v>103</v>
      </c>
      <c r="B70" s="19">
        <f>+'[1]CONTROL PRODUCCION'!C54*0.5%</f>
        <v>344.02500000000003</v>
      </c>
      <c r="C70" s="19">
        <f>+'[1]CONTROL PRODUCCION'!D54*0.5%</f>
        <v>688.05000000000007</v>
      </c>
      <c r="D70" s="19">
        <f>+'[1]CONTROL PRODUCCION'!E54*0.5%</f>
        <v>688.05000000000007</v>
      </c>
      <c r="E70" s="19">
        <v>0</v>
      </c>
      <c r="F70" s="19">
        <v>0</v>
      </c>
      <c r="G70" s="25">
        <f>+F70</f>
        <v>0</v>
      </c>
      <c r="H70" s="25">
        <f t="shared" si="28"/>
        <v>0</v>
      </c>
      <c r="I70" s="25">
        <f t="shared" si="28"/>
        <v>0</v>
      </c>
      <c r="J70" s="25">
        <f t="shared" si="28"/>
        <v>0</v>
      </c>
      <c r="K70" s="25">
        <f t="shared" si="28"/>
        <v>0</v>
      </c>
      <c r="L70" s="25">
        <f t="shared" si="28"/>
        <v>0</v>
      </c>
      <c r="M70" s="25">
        <f t="shared" si="28"/>
        <v>0</v>
      </c>
      <c r="N70" s="39">
        <f t="shared" si="29"/>
        <v>1720.125</v>
      </c>
    </row>
    <row r="71" spans="1:14" ht="7.95" customHeight="1" x14ac:dyDescent="0.3">
      <c r="A71" s="48"/>
      <c r="B71" s="74"/>
      <c r="C71" s="74"/>
      <c r="D71" s="74"/>
      <c r="E71" s="74"/>
      <c r="F71" s="74"/>
      <c r="G71" s="60"/>
      <c r="H71" s="60"/>
      <c r="I71" s="60"/>
      <c r="J71" s="60"/>
      <c r="K71" s="60"/>
      <c r="L71" s="60"/>
      <c r="M71" s="60"/>
      <c r="N71" s="49"/>
    </row>
    <row r="72" spans="1:14" x14ac:dyDescent="0.3">
      <c r="A72" s="47" t="s">
        <v>104</v>
      </c>
      <c r="B72" s="68">
        <f t="shared" ref="B72:N72" si="30">+B73+B74</f>
        <v>230</v>
      </c>
      <c r="C72" s="68">
        <f t="shared" si="30"/>
        <v>230</v>
      </c>
      <c r="D72" s="68">
        <f t="shared" si="30"/>
        <v>230</v>
      </c>
      <c r="E72" s="68">
        <f t="shared" si="30"/>
        <v>50</v>
      </c>
      <c r="F72" s="68">
        <f t="shared" si="30"/>
        <v>50</v>
      </c>
      <c r="G72" s="55">
        <f t="shared" si="30"/>
        <v>50</v>
      </c>
      <c r="H72" s="55">
        <f t="shared" si="30"/>
        <v>50</v>
      </c>
      <c r="I72" s="55">
        <f t="shared" si="30"/>
        <v>50</v>
      </c>
      <c r="J72" s="55">
        <f t="shared" si="30"/>
        <v>50</v>
      </c>
      <c r="K72" s="55">
        <f t="shared" si="30"/>
        <v>50</v>
      </c>
      <c r="L72" s="55">
        <f t="shared" si="30"/>
        <v>50</v>
      </c>
      <c r="M72" s="55">
        <f t="shared" si="30"/>
        <v>50</v>
      </c>
      <c r="N72" s="37">
        <f t="shared" si="30"/>
        <v>1140</v>
      </c>
    </row>
    <row r="73" spans="1:14" x14ac:dyDescent="0.3">
      <c r="A73" s="1" t="s">
        <v>173</v>
      </c>
      <c r="B73" s="19">
        <v>150</v>
      </c>
      <c r="C73" s="19">
        <f>+B73</f>
        <v>150</v>
      </c>
      <c r="D73" s="19">
        <f t="shared" ref="D73:M74" si="31">+C73</f>
        <v>150</v>
      </c>
      <c r="E73" s="19">
        <v>50</v>
      </c>
      <c r="F73" s="19">
        <f t="shared" si="31"/>
        <v>50</v>
      </c>
      <c r="G73" s="25">
        <f t="shared" si="31"/>
        <v>50</v>
      </c>
      <c r="H73" s="25">
        <f t="shared" si="31"/>
        <v>50</v>
      </c>
      <c r="I73" s="25">
        <f t="shared" si="31"/>
        <v>50</v>
      </c>
      <c r="J73" s="25">
        <f t="shared" si="31"/>
        <v>50</v>
      </c>
      <c r="K73" s="25">
        <f t="shared" si="31"/>
        <v>50</v>
      </c>
      <c r="L73" s="25">
        <f t="shared" si="31"/>
        <v>50</v>
      </c>
      <c r="M73" s="25">
        <f t="shared" si="31"/>
        <v>50</v>
      </c>
      <c r="N73" s="39">
        <f>SUM(B73:M73)</f>
        <v>900</v>
      </c>
    </row>
    <row r="74" spans="1:14" x14ac:dyDescent="0.3">
      <c r="A74" s="1" t="s">
        <v>176</v>
      </c>
      <c r="B74" s="19">
        <v>80</v>
      </c>
      <c r="C74" s="19">
        <f>+B74</f>
        <v>80</v>
      </c>
      <c r="D74" s="19">
        <f t="shared" si="31"/>
        <v>80</v>
      </c>
      <c r="E74" s="19">
        <v>0</v>
      </c>
      <c r="F74" s="19">
        <f t="shared" si="31"/>
        <v>0</v>
      </c>
      <c r="G74" s="25">
        <f t="shared" si="31"/>
        <v>0</v>
      </c>
      <c r="H74" s="25">
        <f t="shared" si="31"/>
        <v>0</v>
      </c>
      <c r="I74" s="25">
        <f t="shared" si="31"/>
        <v>0</v>
      </c>
      <c r="J74" s="25">
        <f t="shared" si="31"/>
        <v>0</v>
      </c>
      <c r="K74" s="25">
        <f t="shared" si="31"/>
        <v>0</v>
      </c>
      <c r="L74" s="25">
        <f t="shared" si="31"/>
        <v>0</v>
      </c>
      <c r="M74" s="25">
        <f t="shared" si="31"/>
        <v>0</v>
      </c>
      <c r="N74" s="39">
        <f>SUM(B74:M74)</f>
        <v>240</v>
      </c>
    </row>
    <row r="75" spans="1:14" ht="7.95" customHeight="1" x14ac:dyDescent="0.3">
      <c r="A75" s="48"/>
      <c r="B75" s="74"/>
      <c r="C75" s="74"/>
      <c r="D75" s="74"/>
      <c r="E75" s="74"/>
      <c r="F75" s="74"/>
      <c r="G75" s="60"/>
      <c r="H75" s="60"/>
      <c r="I75" s="60"/>
      <c r="J75" s="60"/>
      <c r="K75" s="60"/>
      <c r="L75" s="60"/>
      <c r="M75" s="60"/>
      <c r="N75" s="49"/>
    </row>
    <row r="76" spans="1:14" x14ac:dyDescent="0.3">
      <c r="A76" s="47" t="s">
        <v>105</v>
      </c>
      <c r="B76" s="68">
        <f t="shared" ref="B76:N76" si="32">+B77+B78</f>
        <v>10</v>
      </c>
      <c r="C76" s="68">
        <f t="shared" si="32"/>
        <v>10</v>
      </c>
      <c r="D76" s="68">
        <f t="shared" si="32"/>
        <v>75</v>
      </c>
      <c r="E76" s="68">
        <f t="shared" si="32"/>
        <v>0</v>
      </c>
      <c r="F76" s="68">
        <f t="shared" si="32"/>
        <v>0</v>
      </c>
      <c r="G76" s="55">
        <f t="shared" si="32"/>
        <v>65</v>
      </c>
      <c r="H76" s="55">
        <f t="shared" si="32"/>
        <v>0</v>
      </c>
      <c r="I76" s="55">
        <f t="shared" si="32"/>
        <v>0</v>
      </c>
      <c r="J76" s="55">
        <f t="shared" si="32"/>
        <v>65</v>
      </c>
      <c r="K76" s="55">
        <f t="shared" si="32"/>
        <v>0</v>
      </c>
      <c r="L76" s="55">
        <f t="shared" si="32"/>
        <v>0</v>
      </c>
      <c r="M76" s="55">
        <f t="shared" si="32"/>
        <v>65</v>
      </c>
      <c r="N76" s="37">
        <f t="shared" si="32"/>
        <v>290</v>
      </c>
    </row>
    <row r="77" spans="1:14" x14ac:dyDescent="0.3">
      <c r="A77" s="1" t="s">
        <v>106</v>
      </c>
      <c r="B77" s="19">
        <v>10</v>
      </c>
      <c r="C77" s="19">
        <f>+B77</f>
        <v>10</v>
      </c>
      <c r="D77" s="19">
        <f t="shared" ref="D77:M78" si="33">+C77</f>
        <v>10</v>
      </c>
      <c r="E77" s="19">
        <v>0</v>
      </c>
      <c r="F77" s="19">
        <f t="shared" si="33"/>
        <v>0</v>
      </c>
      <c r="G77" s="25">
        <f t="shared" si="33"/>
        <v>0</v>
      </c>
      <c r="H77" s="25">
        <f t="shared" si="33"/>
        <v>0</v>
      </c>
      <c r="I77" s="25">
        <f t="shared" si="33"/>
        <v>0</v>
      </c>
      <c r="J77" s="25">
        <f t="shared" si="33"/>
        <v>0</v>
      </c>
      <c r="K77" s="25">
        <f t="shared" si="33"/>
        <v>0</v>
      </c>
      <c r="L77" s="25">
        <f t="shared" si="33"/>
        <v>0</v>
      </c>
      <c r="M77" s="25">
        <f t="shared" si="33"/>
        <v>0</v>
      </c>
      <c r="N77" s="39">
        <f>SUM(B77:M77)</f>
        <v>30</v>
      </c>
    </row>
    <row r="78" spans="1:14" x14ac:dyDescent="0.3">
      <c r="A78" s="1" t="s">
        <v>107</v>
      </c>
      <c r="B78" s="19">
        <v>0</v>
      </c>
      <c r="C78" s="19">
        <f>+B78</f>
        <v>0</v>
      </c>
      <c r="D78" s="19">
        <v>65</v>
      </c>
      <c r="E78" s="19">
        <v>0</v>
      </c>
      <c r="F78" s="19">
        <f t="shared" si="33"/>
        <v>0</v>
      </c>
      <c r="G78" s="25">
        <v>65</v>
      </c>
      <c r="H78" s="25">
        <v>0</v>
      </c>
      <c r="I78" s="25">
        <f t="shared" si="33"/>
        <v>0</v>
      </c>
      <c r="J78" s="25">
        <v>65</v>
      </c>
      <c r="K78" s="25">
        <v>0</v>
      </c>
      <c r="L78" s="25">
        <f t="shared" si="33"/>
        <v>0</v>
      </c>
      <c r="M78" s="25">
        <v>65</v>
      </c>
      <c r="N78" s="39">
        <f>SUM(B78:M78)</f>
        <v>260</v>
      </c>
    </row>
    <row r="79" spans="1:14" ht="7.95" customHeight="1" x14ac:dyDescent="0.3">
      <c r="A79" s="48"/>
      <c r="B79" s="74"/>
      <c r="C79" s="74"/>
      <c r="D79" s="74"/>
      <c r="E79" s="74"/>
      <c r="F79" s="74"/>
      <c r="G79" s="60"/>
      <c r="H79" s="60"/>
      <c r="I79" s="60"/>
      <c r="J79" s="60"/>
      <c r="K79" s="60"/>
      <c r="L79" s="60"/>
      <c r="M79" s="60"/>
      <c r="N79" s="49"/>
    </row>
    <row r="80" spans="1:14" x14ac:dyDescent="0.3">
      <c r="A80" s="47" t="s">
        <v>108</v>
      </c>
      <c r="B80" s="68">
        <f t="shared" ref="B80:N80" si="34">SUM(B81:B83)</f>
        <v>719.245</v>
      </c>
      <c r="C80" s="68">
        <f t="shared" si="34"/>
        <v>1338.49</v>
      </c>
      <c r="D80" s="68">
        <f t="shared" si="34"/>
        <v>1338.49</v>
      </c>
      <c r="E80" s="68">
        <f t="shared" si="34"/>
        <v>50</v>
      </c>
      <c r="F80" s="68">
        <f t="shared" si="34"/>
        <v>50</v>
      </c>
      <c r="G80" s="55">
        <f t="shared" si="34"/>
        <v>50</v>
      </c>
      <c r="H80" s="55">
        <f t="shared" si="34"/>
        <v>50</v>
      </c>
      <c r="I80" s="55">
        <f t="shared" si="34"/>
        <v>50</v>
      </c>
      <c r="J80" s="55">
        <f t="shared" si="34"/>
        <v>50</v>
      </c>
      <c r="K80" s="55">
        <f t="shared" si="34"/>
        <v>50</v>
      </c>
      <c r="L80" s="55">
        <f t="shared" si="34"/>
        <v>50</v>
      </c>
      <c r="M80" s="55">
        <f t="shared" si="34"/>
        <v>50</v>
      </c>
      <c r="N80" s="37">
        <f t="shared" si="34"/>
        <v>3846.2250000000004</v>
      </c>
    </row>
    <row r="81" spans="1:14" x14ac:dyDescent="0.3">
      <c r="A81" s="38" t="s">
        <v>109</v>
      </c>
      <c r="B81" s="19">
        <v>100</v>
      </c>
      <c r="C81" s="19">
        <f>+B81</f>
        <v>100</v>
      </c>
      <c r="D81" s="19">
        <f t="shared" ref="D81:M82" si="35">+C81</f>
        <v>100</v>
      </c>
      <c r="E81" s="19">
        <v>50</v>
      </c>
      <c r="F81" s="19">
        <f t="shared" si="35"/>
        <v>50</v>
      </c>
      <c r="G81" s="25">
        <f t="shared" si="35"/>
        <v>50</v>
      </c>
      <c r="H81" s="25">
        <f t="shared" si="35"/>
        <v>50</v>
      </c>
      <c r="I81" s="25">
        <f t="shared" si="35"/>
        <v>50</v>
      </c>
      <c r="J81" s="25">
        <f t="shared" si="35"/>
        <v>50</v>
      </c>
      <c r="K81" s="25">
        <f t="shared" si="35"/>
        <v>50</v>
      </c>
      <c r="L81" s="25">
        <f t="shared" si="35"/>
        <v>50</v>
      </c>
      <c r="M81" s="25">
        <f t="shared" si="35"/>
        <v>50</v>
      </c>
      <c r="N81" s="39">
        <f>SUM(B81:M81)</f>
        <v>750</v>
      </c>
    </row>
    <row r="82" spans="1:14" x14ac:dyDescent="0.3">
      <c r="A82" s="1" t="s">
        <v>110</v>
      </c>
      <c r="B82" s="19">
        <f>+'[1]CONTROL PRODUCCION'!C54*0.009</f>
        <v>619.245</v>
      </c>
      <c r="C82" s="19">
        <f>+'[1]CONTROL PRODUCCION'!D54*0.009</f>
        <v>1238.49</v>
      </c>
      <c r="D82" s="19">
        <f>+'[1]CONTROL PRODUCCION'!E54*0.009</f>
        <v>1238.49</v>
      </c>
      <c r="E82" s="19">
        <v>0</v>
      </c>
      <c r="F82" s="19">
        <v>0</v>
      </c>
      <c r="G82" s="25">
        <f>+F82</f>
        <v>0</v>
      </c>
      <c r="H82" s="25">
        <f t="shared" si="35"/>
        <v>0</v>
      </c>
      <c r="I82" s="25">
        <f t="shared" si="35"/>
        <v>0</v>
      </c>
      <c r="J82" s="25">
        <f t="shared" si="35"/>
        <v>0</v>
      </c>
      <c r="K82" s="25">
        <f t="shared" si="35"/>
        <v>0</v>
      </c>
      <c r="L82" s="25">
        <f t="shared" si="35"/>
        <v>0</v>
      </c>
      <c r="M82" s="25">
        <f t="shared" si="35"/>
        <v>0</v>
      </c>
      <c r="N82" s="39">
        <f>SUM(B82:M82)</f>
        <v>3096.2250000000004</v>
      </c>
    </row>
    <row r="83" spans="1:14" x14ac:dyDescent="0.3">
      <c r="A83" s="1" t="s">
        <v>111</v>
      </c>
      <c r="B83" s="19">
        <v>0</v>
      </c>
      <c r="C83" s="19">
        <f>+B83</f>
        <v>0</v>
      </c>
      <c r="D83" s="19">
        <f t="shared" ref="D83:M83" si="36">+C83</f>
        <v>0</v>
      </c>
      <c r="E83" s="19">
        <f t="shared" si="36"/>
        <v>0</v>
      </c>
      <c r="F83" s="19">
        <f t="shared" si="36"/>
        <v>0</v>
      </c>
      <c r="G83" s="25">
        <f t="shared" si="36"/>
        <v>0</v>
      </c>
      <c r="H83" s="25">
        <f t="shared" si="36"/>
        <v>0</v>
      </c>
      <c r="I83" s="25">
        <f t="shared" si="36"/>
        <v>0</v>
      </c>
      <c r="J83" s="25">
        <f t="shared" si="36"/>
        <v>0</v>
      </c>
      <c r="K83" s="25">
        <f t="shared" si="36"/>
        <v>0</v>
      </c>
      <c r="L83" s="25">
        <f t="shared" si="36"/>
        <v>0</v>
      </c>
      <c r="M83" s="25">
        <f t="shared" si="36"/>
        <v>0</v>
      </c>
      <c r="N83" s="39">
        <f>SUM(B83:M83)</f>
        <v>0</v>
      </c>
    </row>
    <row r="84" spans="1:14" ht="7.95" customHeight="1" x14ac:dyDescent="0.3">
      <c r="A84" s="48"/>
      <c r="B84" s="74"/>
      <c r="C84" s="74"/>
      <c r="D84" s="74"/>
      <c r="E84" s="74"/>
      <c r="F84" s="74"/>
      <c r="G84" s="60"/>
      <c r="H84" s="60"/>
      <c r="I84" s="60"/>
      <c r="J84" s="60"/>
      <c r="K84" s="60"/>
      <c r="L84" s="60"/>
      <c r="M84" s="60"/>
      <c r="N84" s="49"/>
    </row>
    <row r="85" spans="1:14" x14ac:dyDescent="0.3">
      <c r="A85" s="42" t="s">
        <v>112</v>
      </c>
      <c r="B85" s="68">
        <f t="shared" ref="B85:N85" si="37">SUM(B86:B89)</f>
        <v>574.02500000000009</v>
      </c>
      <c r="C85" s="68">
        <f t="shared" si="37"/>
        <v>1093.0500000000002</v>
      </c>
      <c r="D85" s="68">
        <f t="shared" si="37"/>
        <v>918.05000000000007</v>
      </c>
      <c r="E85" s="68">
        <f t="shared" si="37"/>
        <v>0</v>
      </c>
      <c r="F85" s="68">
        <f t="shared" si="37"/>
        <v>0</v>
      </c>
      <c r="G85" s="55">
        <f t="shared" si="37"/>
        <v>0</v>
      </c>
      <c r="H85" s="55">
        <f t="shared" si="37"/>
        <v>0</v>
      </c>
      <c r="I85" s="55">
        <f t="shared" si="37"/>
        <v>0</v>
      </c>
      <c r="J85" s="55">
        <f t="shared" si="37"/>
        <v>0</v>
      </c>
      <c r="K85" s="55">
        <f t="shared" si="37"/>
        <v>0</v>
      </c>
      <c r="L85" s="55">
        <f t="shared" si="37"/>
        <v>0</v>
      </c>
      <c r="M85" s="55">
        <f t="shared" si="37"/>
        <v>0</v>
      </c>
      <c r="N85" s="37">
        <f t="shared" si="37"/>
        <v>2585.125</v>
      </c>
    </row>
    <row r="86" spans="1:14" x14ac:dyDescent="0.3">
      <c r="A86" s="38" t="s">
        <v>113</v>
      </c>
      <c r="B86" s="19">
        <v>0</v>
      </c>
      <c r="C86" s="19">
        <v>175</v>
      </c>
      <c r="D86" s="19">
        <v>0</v>
      </c>
      <c r="E86" s="19">
        <v>0</v>
      </c>
      <c r="F86" s="19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39">
        <f t="shared" ref="N86:N89" si="38">SUM(B86:M86)</f>
        <v>175</v>
      </c>
    </row>
    <row r="87" spans="1:14" x14ac:dyDescent="0.3">
      <c r="A87" s="1" t="s">
        <v>114</v>
      </c>
      <c r="B87" s="19">
        <v>100</v>
      </c>
      <c r="C87" s="19">
        <f>+B87</f>
        <v>100</v>
      </c>
      <c r="D87" s="19">
        <f t="shared" ref="D87:M88" si="39">+C87</f>
        <v>100</v>
      </c>
      <c r="E87" s="19">
        <v>0</v>
      </c>
      <c r="F87" s="19">
        <f t="shared" si="39"/>
        <v>0</v>
      </c>
      <c r="G87" s="25">
        <f t="shared" si="39"/>
        <v>0</v>
      </c>
      <c r="H87" s="25">
        <f t="shared" si="39"/>
        <v>0</v>
      </c>
      <c r="I87" s="25">
        <f t="shared" si="39"/>
        <v>0</v>
      </c>
      <c r="J87" s="25">
        <f t="shared" si="39"/>
        <v>0</v>
      </c>
      <c r="K87" s="25">
        <f t="shared" si="39"/>
        <v>0</v>
      </c>
      <c r="L87" s="25">
        <f t="shared" si="39"/>
        <v>0</v>
      </c>
      <c r="M87" s="25">
        <f t="shared" si="39"/>
        <v>0</v>
      </c>
      <c r="N87" s="39">
        <f t="shared" si="38"/>
        <v>300</v>
      </c>
    </row>
    <row r="88" spans="1:14" x14ac:dyDescent="0.3">
      <c r="A88" s="50" t="s">
        <v>115</v>
      </c>
      <c r="B88" s="75">
        <f>+'[1]CONTROL PRODUCCION'!C54*0.5%</f>
        <v>344.02500000000003</v>
      </c>
      <c r="C88" s="75">
        <f>+'[1]CONTROL PRODUCCION'!D54*0.5%</f>
        <v>688.05000000000007</v>
      </c>
      <c r="D88" s="75">
        <f>+'[1]CONTROL PRODUCCION'!E54*0.5%</f>
        <v>688.05000000000007</v>
      </c>
      <c r="E88" s="75">
        <v>0</v>
      </c>
      <c r="F88" s="75">
        <v>0</v>
      </c>
      <c r="G88" s="61">
        <f>+F88</f>
        <v>0</v>
      </c>
      <c r="H88" s="61">
        <f t="shared" si="39"/>
        <v>0</v>
      </c>
      <c r="I88" s="61">
        <f t="shared" si="39"/>
        <v>0</v>
      </c>
      <c r="J88" s="61">
        <f t="shared" si="39"/>
        <v>0</v>
      </c>
      <c r="K88" s="61">
        <f t="shared" si="39"/>
        <v>0</v>
      </c>
      <c r="L88" s="61">
        <f t="shared" si="39"/>
        <v>0</v>
      </c>
      <c r="M88" s="61">
        <f t="shared" si="39"/>
        <v>0</v>
      </c>
      <c r="N88" s="39">
        <f t="shared" si="38"/>
        <v>1720.125</v>
      </c>
    </row>
    <row r="89" spans="1:14" x14ac:dyDescent="0.3">
      <c r="A89" s="50" t="s">
        <v>116</v>
      </c>
      <c r="B89" s="75">
        <v>130</v>
      </c>
      <c r="C89" s="75">
        <f>+B89</f>
        <v>130</v>
      </c>
      <c r="D89" s="75">
        <f t="shared" ref="D89:M89" si="40">+C89</f>
        <v>130</v>
      </c>
      <c r="E89" s="75">
        <v>0</v>
      </c>
      <c r="F89" s="75">
        <f t="shared" si="40"/>
        <v>0</v>
      </c>
      <c r="G89" s="61">
        <f t="shared" si="40"/>
        <v>0</v>
      </c>
      <c r="H89" s="61">
        <f t="shared" si="40"/>
        <v>0</v>
      </c>
      <c r="I89" s="61">
        <f t="shared" si="40"/>
        <v>0</v>
      </c>
      <c r="J89" s="61">
        <f t="shared" si="40"/>
        <v>0</v>
      </c>
      <c r="K89" s="61">
        <f t="shared" si="40"/>
        <v>0</v>
      </c>
      <c r="L89" s="61">
        <f t="shared" si="40"/>
        <v>0</v>
      </c>
      <c r="M89" s="61">
        <f t="shared" si="40"/>
        <v>0</v>
      </c>
      <c r="N89" s="39">
        <f t="shared" si="38"/>
        <v>390</v>
      </c>
    </row>
    <row r="90" spans="1:14" ht="7.95" customHeight="1" x14ac:dyDescent="0.3">
      <c r="A90" s="51"/>
      <c r="B90" s="76"/>
      <c r="C90" s="76"/>
      <c r="D90" s="76"/>
      <c r="E90" s="76"/>
      <c r="F90" s="76"/>
      <c r="G90" s="62"/>
      <c r="H90" s="62"/>
      <c r="I90" s="62"/>
      <c r="J90" s="62"/>
      <c r="K90" s="62"/>
      <c r="L90" s="62"/>
      <c r="M90" s="62"/>
      <c r="N90" s="51"/>
    </row>
    <row r="91" spans="1:14" x14ac:dyDescent="0.3">
      <c r="A91" s="36" t="s">
        <v>117</v>
      </c>
      <c r="B91" s="68">
        <f t="shared" ref="B91:N91" si="41">+B92</f>
        <v>3500</v>
      </c>
      <c r="C91" s="68">
        <f t="shared" si="41"/>
        <v>0</v>
      </c>
      <c r="D91" s="68">
        <f t="shared" si="41"/>
        <v>0</v>
      </c>
      <c r="E91" s="68">
        <f t="shared" si="41"/>
        <v>0</v>
      </c>
      <c r="F91" s="68">
        <f t="shared" si="41"/>
        <v>65</v>
      </c>
      <c r="G91" s="55">
        <f t="shared" si="41"/>
        <v>0</v>
      </c>
      <c r="H91" s="55">
        <f t="shared" si="41"/>
        <v>3300</v>
      </c>
      <c r="I91" s="55">
        <f t="shared" si="41"/>
        <v>0</v>
      </c>
      <c r="J91" s="55">
        <f t="shared" si="41"/>
        <v>0</v>
      </c>
      <c r="K91" s="55">
        <f t="shared" si="41"/>
        <v>15</v>
      </c>
      <c r="L91" s="55">
        <f t="shared" si="41"/>
        <v>0</v>
      </c>
      <c r="M91" s="55">
        <f t="shared" si="41"/>
        <v>0</v>
      </c>
      <c r="N91" s="37">
        <f t="shared" si="41"/>
        <v>6880</v>
      </c>
    </row>
    <row r="92" spans="1:14" x14ac:dyDescent="0.3">
      <c r="A92" s="38" t="s">
        <v>118</v>
      </c>
      <c r="B92" s="19">
        <v>3500</v>
      </c>
      <c r="C92" s="19">
        <v>0</v>
      </c>
      <c r="D92" s="19">
        <v>0</v>
      </c>
      <c r="E92" s="19">
        <v>0</v>
      </c>
      <c r="F92" s="19">
        <v>65</v>
      </c>
      <c r="G92" s="25">
        <v>0</v>
      </c>
      <c r="H92" s="25">
        <v>3300</v>
      </c>
      <c r="I92" s="25">
        <v>0</v>
      </c>
      <c r="J92" s="25">
        <v>0</v>
      </c>
      <c r="K92" s="25">
        <v>15</v>
      </c>
      <c r="L92" s="25">
        <v>0</v>
      </c>
      <c r="M92" s="25">
        <v>0</v>
      </c>
      <c r="N92" s="39">
        <f>SUM(B92:M92)</f>
        <v>6880</v>
      </c>
    </row>
    <row r="93" spans="1:14" ht="7.95" customHeight="1" x14ac:dyDescent="0.3">
      <c r="A93" s="45"/>
      <c r="B93" s="72"/>
      <c r="C93" s="72"/>
      <c r="D93" s="72"/>
      <c r="E93" s="72"/>
      <c r="F93" s="72"/>
      <c r="G93" s="58"/>
      <c r="H93" s="58"/>
      <c r="I93" s="58"/>
      <c r="J93" s="58"/>
      <c r="K93" s="58"/>
      <c r="L93" s="58"/>
      <c r="M93" s="58"/>
      <c r="N93" s="46"/>
    </row>
    <row r="94" spans="1:14" x14ac:dyDescent="0.3">
      <c r="A94" s="36" t="s">
        <v>119</v>
      </c>
      <c r="B94" s="68">
        <f t="shared" ref="B94:N94" si="42">+B95</f>
        <v>0</v>
      </c>
      <c r="C94" s="68">
        <f t="shared" si="42"/>
        <v>0</v>
      </c>
      <c r="D94" s="68">
        <f t="shared" si="42"/>
        <v>160</v>
      </c>
      <c r="E94" s="68">
        <f t="shared" si="42"/>
        <v>0</v>
      </c>
      <c r="F94" s="68">
        <f t="shared" si="42"/>
        <v>0</v>
      </c>
      <c r="G94" s="55">
        <f t="shared" si="42"/>
        <v>1800</v>
      </c>
      <c r="H94" s="55">
        <f t="shared" si="42"/>
        <v>0</v>
      </c>
      <c r="I94" s="55">
        <f t="shared" si="42"/>
        <v>0</v>
      </c>
      <c r="J94" s="55">
        <f t="shared" si="42"/>
        <v>160</v>
      </c>
      <c r="K94" s="55">
        <f t="shared" si="42"/>
        <v>0</v>
      </c>
      <c r="L94" s="55">
        <f t="shared" si="42"/>
        <v>0</v>
      </c>
      <c r="M94" s="55">
        <f t="shared" si="42"/>
        <v>4500</v>
      </c>
      <c r="N94" s="37">
        <f t="shared" si="42"/>
        <v>6620</v>
      </c>
    </row>
    <row r="95" spans="1:14" x14ac:dyDescent="0.3">
      <c r="A95" s="38" t="s">
        <v>120</v>
      </c>
      <c r="B95" s="19">
        <v>0</v>
      </c>
      <c r="C95" s="19">
        <v>0</v>
      </c>
      <c r="D95" s="19">
        <v>160</v>
      </c>
      <c r="E95" s="19">
        <v>0</v>
      </c>
      <c r="F95" s="19">
        <v>0</v>
      </c>
      <c r="G95" s="25">
        <v>1800</v>
      </c>
      <c r="H95" s="25">
        <v>0</v>
      </c>
      <c r="I95" s="25">
        <v>0</v>
      </c>
      <c r="J95" s="25">
        <v>160</v>
      </c>
      <c r="K95" s="25">
        <v>0</v>
      </c>
      <c r="L95" s="25">
        <v>0</v>
      </c>
      <c r="M95" s="25">
        <v>4500</v>
      </c>
      <c r="N95" s="39">
        <f>SUM(B95:M95)</f>
        <v>6620</v>
      </c>
    </row>
    <row r="96" spans="1:14" ht="7.95" customHeight="1" x14ac:dyDescent="0.3">
      <c r="A96" s="51"/>
      <c r="B96" s="76"/>
      <c r="C96" s="76"/>
      <c r="D96" s="76"/>
      <c r="E96" s="76"/>
      <c r="F96" s="76"/>
      <c r="G96" s="62"/>
      <c r="H96" s="62"/>
      <c r="I96" s="62"/>
      <c r="J96" s="62"/>
      <c r="K96" s="62"/>
      <c r="L96" s="62"/>
      <c r="M96" s="62"/>
      <c r="N96" s="51"/>
    </row>
    <row r="97" spans="1:14" x14ac:dyDescent="0.3">
      <c r="A97" s="36" t="s">
        <v>121</v>
      </c>
      <c r="B97" s="68">
        <f t="shared" ref="B97:N97" si="43">+B98</f>
        <v>68.805000000000007</v>
      </c>
      <c r="C97" s="68">
        <f t="shared" si="43"/>
        <v>137.61000000000001</v>
      </c>
      <c r="D97" s="68">
        <f t="shared" si="43"/>
        <v>137.61000000000001</v>
      </c>
      <c r="E97" s="68">
        <f t="shared" si="43"/>
        <v>0</v>
      </c>
      <c r="F97" s="68">
        <f t="shared" si="43"/>
        <v>0</v>
      </c>
      <c r="G97" s="55">
        <f t="shared" si="43"/>
        <v>0</v>
      </c>
      <c r="H97" s="55">
        <f t="shared" si="43"/>
        <v>0</v>
      </c>
      <c r="I97" s="55">
        <f t="shared" si="43"/>
        <v>0</v>
      </c>
      <c r="J97" s="55">
        <f t="shared" si="43"/>
        <v>0</v>
      </c>
      <c r="K97" s="55">
        <f t="shared" si="43"/>
        <v>0</v>
      </c>
      <c r="L97" s="55">
        <f t="shared" si="43"/>
        <v>0</v>
      </c>
      <c r="M97" s="55">
        <f t="shared" si="43"/>
        <v>0</v>
      </c>
      <c r="N97" s="37">
        <f t="shared" si="43"/>
        <v>344.02500000000003</v>
      </c>
    </row>
    <row r="98" spans="1:14" x14ac:dyDescent="0.3">
      <c r="A98" s="1" t="s">
        <v>122</v>
      </c>
      <c r="B98" s="19">
        <f>+'[1]CONTROL PRODUCCION'!C54*0.1%</f>
        <v>68.805000000000007</v>
      </c>
      <c r="C98" s="19">
        <f>+'[1]CONTROL PRODUCCION'!D54*0.1%</f>
        <v>137.61000000000001</v>
      </c>
      <c r="D98" s="19">
        <f>+'[1]CONTROL PRODUCCION'!E54*0.1%</f>
        <v>137.61000000000001</v>
      </c>
      <c r="E98" s="19">
        <v>0</v>
      </c>
      <c r="F98" s="19">
        <f>+E98</f>
        <v>0</v>
      </c>
      <c r="G98" s="25">
        <f>+F98</f>
        <v>0</v>
      </c>
      <c r="H98" s="25">
        <f t="shared" ref="H98:M98" si="44">+G98</f>
        <v>0</v>
      </c>
      <c r="I98" s="25">
        <f t="shared" si="44"/>
        <v>0</v>
      </c>
      <c r="J98" s="25">
        <f t="shared" si="44"/>
        <v>0</v>
      </c>
      <c r="K98" s="25">
        <f t="shared" si="44"/>
        <v>0</v>
      </c>
      <c r="L98" s="25">
        <f t="shared" si="44"/>
        <v>0</v>
      </c>
      <c r="M98" s="25">
        <f t="shared" si="44"/>
        <v>0</v>
      </c>
      <c r="N98" s="39">
        <f>SUM(B98:M98)</f>
        <v>344.02500000000003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565B-E08A-4C50-8CF7-9F661CF2A12A}">
  <sheetPr>
    <tabColor rgb="FFFF0000"/>
  </sheetPr>
  <dimension ref="A1:S56"/>
  <sheetViews>
    <sheetView tabSelected="1" zoomScale="85" zoomScaleNormal="85" workbookViewId="0">
      <selection activeCell="P37" sqref="P37"/>
    </sheetView>
  </sheetViews>
  <sheetFormatPr baseColWidth="10" defaultRowHeight="14.4" x14ac:dyDescent="0.3"/>
  <cols>
    <col min="1" max="1" width="27.88671875" customWidth="1"/>
    <col min="2" max="13" width="12.88671875" customWidth="1"/>
    <col min="14" max="14" width="15.109375" customWidth="1"/>
    <col min="16" max="16" width="15.109375" bestFit="1" customWidth="1"/>
    <col min="17" max="17" width="14.5546875" bestFit="1" customWidth="1"/>
    <col min="18" max="18" width="13.77734375" bestFit="1" customWidth="1"/>
    <col min="19" max="19" width="12.5546875" bestFit="1" customWidth="1"/>
  </cols>
  <sheetData>
    <row r="1" spans="1:19" x14ac:dyDescent="0.3">
      <c r="B1" s="15"/>
      <c r="C1" s="15"/>
      <c r="D1" s="15"/>
      <c r="E1" s="15"/>
      <c r="F1" s="15"/>
      <c r="G1" s="21"/>
      <c r="H1" s="21"/>
      <c r="I1" s="21"/>
      <c r="J1" s="21"/>
      <c r="K1" s="21"/>
      <c r="L1" s="21"/>
      <c r="M1" s="21"/>
    </row>
    <row r="2" spans="1:19" ht="21" x14ac:dyDescent="0.4">
      <c r="A2" s="30" t="s">
        <v>13</v>
      </c>
      <c r="B2" s="110"/>
      <c r="C2" s="15"/>
      <c r="D2" s="15"/>
      <c r="E2" s="15"/>
      <c r="F2" s="15"/>
      <c r="G2" s="21"/>
      <c r="H2" s="21"/>
      <c r="I2" s="21"/>
      <c r="J2" s="21"/>
      <c r="K2" s="21"/>
      <c r="L2" s="21"/>
      <c r="M2" s="21"/>
      <c r="P2" s="3" t="s">
        <v>14</v>
      </c>
    </row>
    <row r="3" spans="1:19" x14ac:dyDescent="0.3">
      <c r="A3" s="3"/>
      <c r="B3" s="15"/>
      <c r="C3" s="15"/>
      <c r="D3" s="15"/>
      <c r="E3" s="15"/>
      <c r="F3" s="15"/>
      <c r="G3" s="21"/>
      <c r="H3" s="21"/>
      <c r="I3" s="21"/>
      <c r="J3" s="21"/>
      <c r="K3" s="21"/>
      <c r="L3" s="21"/>
      <c r="M3" s="21"/>
      <c r="P3" s="3"/>
    </row>
    <row r="4" spans="1:19" x14ac:dyDescent="0.3">
      <c r="B4" s="79" t="s">
        <v>15</v>
      </c>
      <c r="C4" s="79" t="s">
        <v>16</v>
      </c>
      <c r="D4" s="79" t="s">
        <v>17</v>
      </c>
      <c r="E4" s="79" t="s">
        <v>18</v>
      </c>
      <c r="F4" s="79" t="s">
        <v>19</v>
      </c>
      <c r="G4" s="79" t="s">
        <v>20</v>
      </c>
      <c r="H4" s="79" t="s">
        <v>21</v>
      </c>
      <c r="I4" s="79" t="s">
        <v>22</v>
      </c>
      <c r="J4" s="79" t="s">
        <v>23</v>
      </c>
      <c r="K4" s="79" t="s">
        <v>24</v>
      </c>
      <c r="L4" s="79" t="s">
        <v>25</v>
      </c>
      <c r="M4" s="79" t="s">
        <v>26</v>
      </c>
      <c r="N4" s="4" t="s">
        <v>27</v>
      </c>
    </row>
    <row r="5" spans="1:19" x14ac:dyDescent="0.3">
      <c r="B5" s="15"/>
      <c r="C5" s="15"/>
      <c r="D5" s="15"/>
      <c r="E5" s="15"/>
      <c r="F5" s="15"/>
      <c r="G5" s="21"/>
      <c r="H5" s="21"/>
      <c r="I5" s="21"/>
      <c r="J5" s="21"/>
      <c r="K5" s="21"/>
      <c r="L5" s="21"/>
      <c r="M5" s="21"/>
    </row>
    <row r="6" spans="1:19" x14ac:dyDescent="0.3">
      <c r="A6" s="102" t="s">
        <v>34</v>
      </c>
      <c r="B6" s="18">
        <f t="shared" ref="B6:N6" si="0">+B8+B19+B29+B32+B35+B38+B41</f>
        <v>53497.144</v>
      </c>
      <c r="C6" s="18">
        <f t="shared" si="0"/>
        <v>53497.144</v>
      </c>
      <c r="D6" s="18">
        <f t="shared" si="0"/>
        <v>26748.572</v>
      </c>
      <c r="E6" s="18">
        <f t="shared" si="0"/>
        <v>0</v>
      </c>
      <c r="F6" s="18">
        <f t="shared" si="0"/>
        <v>0</v>
      </c>
      <c r="G6" s="24">
        <f t="shared" si="0"/>
        <v>0</v>
      </c>
      <c r="H6" s="24">
        <f t="shared" si="0"/>
        <v>0</v>
      </c>
      <c r="I6" s="24">
        <f t="shared" si="0"/>
        <v>0</v>
      </c>
      <c r="J6" s="24">
        <f t="shared" si="0"/>
        <v>0</v>
      </c>
      <c r="K6" s="24">
        <f t="shared" si="0"/>
        <v>0</v>
      </c>
      <c r="L6" s="24">
        <f t="shared" si="0"/>
        <v>0</v>
      </c>
      <c r="M6" s="24">
        <f t="shared" si="0"/>
        <v>0</v>
      </c>
      <c r="N6" s="12">
        <f t="shared" si="0"/>
        <v>133742.85999999999</v>
      </c>
    </row>
    <row r="7" spans="1:19" ht="7.95" customHeight="1" x14ac:dyDescent="0.3">
      <c r="B7" s="15"/>
      <c r="C7" s="15"/>
      <c r="D7" s="15"/>
      <c r="E7" s="15"/>
      <c r="F7" s="15"/>
      <c r="G7" s="21"/>
      <c r="H7" s="21"/>
      <c r="I7" s="21"/>
      <c r="J7" s="21"/>
      <c r="K7" s="21"/>
      <c r="L7" s="21"/>
      <c r="M7" s="21"/>
    </row>
    <row r="8" spans="1:19" x14ac:dyDescent="0.3">
      <c r="A8" s="5" t="s">
        <v>0</v>
      </c>
      <c r="B8" s="16">
        <f t="shared" ref="B8:M8" si="1">SUM(B9:B17)</f>
        <v>22884.26</v>
      </c>
      <c r="C8" s="16">
        <f t="shared" si="1"/>
        <v>22884.26</v>
      </c>
      <c r="D8" s="16">
        <f t="shared" si="1"/>
        <v>11442.13</v>
      </c>
      <c r="E8" s="16">
        <f t="shared" si="1"/>
        <v>0</v>
      </c>
      <c r="F8" s="16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0</v>
      </c>
      <c r="J8" s="22">
        <f t="shared" si="1"/>
        <v>0</v>
      </c>
      <c r="K8" s="22">
        <f t="shared" si="1"/>
        <v>0</v>
      </c>
      <c r="L8" s="22">
        <f t="shared" si="1"/>
        <v>0</v>
      </c>
      <c r="M8" s="22">
        <f t="shared" si="1"/>
        <v>0</v>
      </c>
      <c r="N8" s="6">
        <f>SUM(B8:M8)</f>
        <v>57210.649999999994</v>
      </c>
      <c r="Q8" s="7" t="s">
        <v>28</v>
      </c>
      <c r="R8" s="7" t="s">
        <v>29</v>
      </c>
      <c r="S8" s="7" t="s">
        <v>30</v>
      </c>
    </row>
    <row r="9" spans="1:19" x14ac:dyDescent="0.3">
      <c r="A9" s="1" t="s">
        <v>182</v>
      </c>
      <c r="B9" s="17">
        <f t="shared" ref="B9:B17" si="2">+Q9</f>
        <v>3429.79</v>
      </c>
      <c r="C9" s="17">
        <f>+B9</f>
        <v>3429.79</v>
      </c>
      <c r="D9" s="17">
        <f>+C9/2</f>
        <v>1714.895</v>
      </c>
      <c r="E9" s="17">
        <v>0</v>
      </c>
      <c r="F9" s="17">
        <f t="shared" ref="F9:M9" si="3">+E9</f>
        <v>0</v>
      </c>
      <c r="G9" s="23">
        <f t="shared" si="3"/>
        <v>0</v>
      </c>
      <c r="H9" s="23">
        <f t="shared" si="3"/>
        <v>0</v>
      </c>
      <c r="I9" s="23">
        <f t="shared" si="3"/>
        <v>0</v>
      </c>
      <c r="J9" s="23">
        <f t="shared" si="3"/>
        <v>0</v>
      </c>
      <c r="K9" s="23">
        <f t="shared" si="3"/>
        <v>0</v>
      </c>
      <c r="L9" s="23">
        <f t="shared" si="3"/>
        <v>0</v>
      </c>
      <c r="M9" s="23">
        <f t="shared" si="3"/>
        <v>0</v>
      </c>
      <c r="N9" s="8">
        <f>SUM(B9:M9)</f>
        <v>8574.4750000000004</v>
      </c>
      <c r="P9" s="1" t="s">
        <v>182</v>
      </c>
      <c r="Q9" s="9">
        <v>3429.79</v>
      </c>
      <c r="R9" s="9">
        <v>2607.2199999999998</v>
      </c>
      <c r="S9" s="9">
        <v>2000</v>
      </c>
    </row>
    <row r="10" spans="1:19" x14ac:dyDescent="0.3">
      <c r="A10" s="1" t="s">
        <v>183</v>
      </c>
      <c r="B10" s="17">
        <f t="shared" si="2"/>
        <v>3125.54</v>
      </c>
      <c r="C10" s="17">
        <f t="shared" ref="C10:M17" si="4">+B10</f>
        <v>3125.54</v>
      </c>
      <c r="D10" s="17">
        <f t="shared" ref="D10:D17" si="5">+C10/2</f>
        <v>1562.77</v>
      </c>
      <c r="E10" s="17">
        <v>0</v>
      </c>
      <c r="F10" s="17">
        <f t="shared" si="4"/>
        <v>0</v>
      </c>
      <c r="G10" s="23">
        <f t="shared" si="4"/>
        <v>0</v>
      </c>
      <c r="H10" s="23">
        <f t="shared" si="4"/>
        <v>0</v>
      </c>
      <c r="I10" s="23">
        <f t="shared" si="4"/>
        <v>0</v>
      </c>
      <c r="J10" s="23">
        <f t="shared" si="4"/>
        <v>0</v>
      </c>
      <c r="K10" s="23">
        <f t="shared" si="4"/>
        <v>0</v>
      </c>
      <c r="L10" s="23">
        <f t="shared" si="4"/>
        <v>0</v>
      </c>
      <c r="M10" s="23">
        <f t="shared" si="4"/>
        <v>0</v>
      </c>
      <c r="N10" s="8">
        <f t="shared" ref="N10:N17" si="6">SUM(B10:M10)</f>
        <v>7813.85</v>
      </c>
      <c r="P10" s="1" t="s">
        <v>183</v>
      </c>
      <c r="Q10" s="9">
        <v>3125.54</v>
      </c>
      <c r="R10" s="9">
        <v>2378.65</v>
      </c>
      <c r="S10" s="9">
        <v>1800</v>
      </c>
    </row>
    <row r="11" spans="1:19" x14ac:dyDescent="0.3">
      <c r="A11" s="1" t="s">
        <v>4</v>
      </c>
      <c r="B11" s="17">
        <f t="shared" si="2"/>
        <v>2345.14</v>
      </c>
      <c r="C11" s="17">
        <f t="shared" si="4"/>
        <v>2345.14</v>
      </c>
      <c r="D11" s="17">
        <f t="shared" si="5"/>
        <v>1172.57</v>
      </c>
      <c r="E11" s="17">
        <v>0</v>
      </c>
      <c r="F11" s="17">
        <f t="shared" si="4"/>
        <v>0</v>
      </c>
      <c r="G11" s="23">
        <f t="shared" si="4"/>
        <v>0</v>
      </c>
      <c r="H11" s="23">
        <f t="shared" si="4"/>
        <v>0</v>
      </c>
      <c r="I11" s="23">
        <f t="shared" si="4"/>
        <v>0</v>
      </c>
      <c r="J11" s="23">
        <f t="shared" si="4"/>
        <v>0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8">
        <f t="shared" si="6"/>
        <v>5862.8499999999995</v>
      </c>
      <c r="P11" s="1" t="s">
        <v>4</v>
      </c>
      <c r="Q11" s="9">
        <v>2345.14</v>
      </c>
      <c r="R11" s="9">
        <v>1784.73</v>
      </c>
      <c r="S11" s="9">
        <v>1400</v>
      </c>
    </row>
    <row r="12" spans="1:19" x14ac:dyDescent="0.3">
      <c r="A12" s="1" t="s">
        <v>4</v>
      </c>
      <c r="B12" s="17">
        <f t="shared" si="2"/>
        <v>2345.14</v>
      </c>
      <c r="C12" s="17">
        <f t="shared" si="4"/>
        <v>2345.14</v>
      </c>
      <c r="D12" s="17">
        <f t="shared" si="5"/>
        <v>1172.57</v>
      </c>
      <c r="E12" s="17">
        <v>0</v>
      </c>
      <c r="F12" s="17">
        <f t="shared" si="4"/>
        <v>0</v>
      </c>
      <c r="G12" s="23">
        <f t="shared" si="4"/>
        <v>0</v>
      </c>
      <c r="H12" s="23">
        <f t="shared" si="4"/>
        <v>0</v>
      </c>
      <c r="I12" s="23">
        <f t="shared" si="4"/>
        <v>0</v>
      </c>
      <c r="J12" s="23">
        <f t="shared" si="4"/>
        <v>0</v>
      </c>
      <c r="K12" s="23">
        <f t="shared" si="4"/>
        <v>0</v>
      </c>
      <c r="L12" s="23">
        <f t="shared" si="4"/>
        <v>0</v>
      </c>
      <c r="M12" s="23">
        <f t="shared" si="4"/>
        <v>0</v>
      </c>
      <c r="N12" s="8">
        <f t="shared" si="6"/>
        <v>5862.8499999999995</v>
      </c>
      <c r="P12" s="1" t="s">
        <v>4</v>
      </c>
      <c r="Q12" s="9">
        <v>2345.14</v>
      </c>
      <c r="R12" s="9">
        <v>1784.73</v>
      </c>
      <c r="S12" s="9">
        <v>1400</v>
      </c>
    </row>
    <row r="13" spans="1:19" x14ac:dyDescent="0.3">
      <c r="A13" s="1" t="s">
        <v>4</v>
      </c>
      <c r="B13" s="17">
        <f t="shared" si="2"/>
        <v>2345.14</v>
      </c>
      <c r="C13" s="17">
        <f t="shared" si="4"/>
        <v>2345.14</v>
      </c>
      <c r="D13" s="17">
        <f t="shared" si="5"/>
        <v>1172.57</v>
      </c>
      <c r="E13" s="17">
        <v>0</v>
      </c>
      <c r="F13" s="17">
        <f t="shared" si="4"/>
        <v>0</v>
      </c>
      <c r="G13" s="23">
        <f t="shared" si="4"/>
        <v>0</v>
      </c>
      <c r="H13" s="23">
        <f t="shared" si="4"/>
        <v>0</v>
      </c>
      <c r="I13" s="23">
        <f t="shared" si="4"/>
        <v>0</v>
      </c>
      <c r="J13" s="23">
        <f t="shared" si="4"/>
        <v>0</v>
      </c>
      <c r="K13" s="23">
        <f t="shared" si="4"/>
        <v>0</v>
      </c>
      <c r="L13" s="23">
        <f t="shared" si="4"/>
        <v>0</v>
      </c>
      <c r="M13" s="23">
        <f t="shared" si="4"/>
        <v>0</v>
      </c>
      <c r="N13" s="8">
        <f t="shared" si="6"/>
        <v>5862.8499999999995</v>
      </c>
      <c r="P13" s="1" t="s">
        <v>4</v>
      </c>
      <c r="Q13" s="9">
        <v>2345.14</v>
      </c>
      <c r="R13" s="9">
        <v>1784.73</v>
      </c>
      <c r="S13" s="9">
        <v>1400</v>
      </c>
    </row>
    <row r="14" spans="1:19" x14ac:dyDescent="0.3">
      <c r="A14" s="1" t="s">
        <v>4</v>
      </c>
      <c r="B14" s="17">
        <f t="shared" si="2"/>
        <v>2345.14</v>
      </c>
      <c r="C14" s="17">
        <f t="shared" si="4"/>
        <v>2345.14</v>
      </c>
      <c r="D14" s="17">
        <f t="shared" si="5"/>
        <v>1172.57</v>
      </c>
      <c r="E14" s="17">
        <v>0</v>
      </c>
      <c r="F14" s="17">
        <f t="shared" si="4"/>
        <v>0</v>
      </c>
      <c r="G14" s="23">
        <f t="shared" si="4"/>
        <v>0</v>
      </c>
      <c r="H14" s="23">
        <f t="shared" si="4"/>
        <v>0</v>
      </c>
      <c r="I14" s="23">
        <f t="shared" si="4"/>
        <v>0</v>
      </c>
      <c r="J14" s="23">
        <f t="shared" si="4"/>
        <v>0</v>
      </c>
      <c r="K14" s="23">
        <f t="shared" si="4"/>
        <v>0</v>
      </c>
      <c r="L14" s="23">
        <f t="shared" si="4"/>
        <v>0</v>
      </c>
      <c r="M14" s="23">
        <f t="shared" si="4"/>
        <v>0</v>
      </c>
      <c r="N14" s="8">
        <f t="shared" si="6"/>
        <v>5862.8499999999995</v>
      </c>
      <c r="P14" s="1" t="s">
        <v>4</v>
      </c>
      <c r="Q14" s="9">
        <v>2345.14</v>
      </c>
      <c r="R14" s="9">
        <v>1784.73</v>
      </c>
      <c r="S14" s="9">
        <v>1400</v>
      </c>
    </row>
    <row r="15" spans="1:19" x14ac:dyDescent="0.3">
      <c r="A15" s="1" t="s">
        <v>4</v>
      </c>
      <c r="B15" s="17">
        <f t="shared" si="2"/>
        <v>2345.14</v>
      </c>
      <c r="C15" s="17">
        <f t="shared" si="4"/>
        <v>2345.14</v>
      </c>
      <c r="D15" s="17">
        <f t="shared" si="5"/>
        <v>1172.57</v>
      </c>
      <c r="E15" s="17">
        <v>0</v>
      </c>
      <c r="F15" s="17">
        <f t="shared" si="4"/>
        <v>0</v>
      </c>
      <c r="G15" s="23">
        <f t="shared" si="4"/>
        <v>0</v>
      </c>
      <c r="H15" s="23">
        <f t="shared" si="4"/>
        <v>0</v>
      </c>
      <c r="I15" s="23">
        <f t="shared" si="4"/>
        <v>0</v>
      </c>
      <c r="J15" s="23">
        <f t="shared" si="4"/>
        <v>0</v>
      </c>
      <c r="K15" s="23">
        <f t="shared" si="4"/>
        <v>0</v>
      </c>
      <c r="L15" s="23">
        <f t="shared" si="4"/>
        <v>0</v>
      </c>
      <c r="M15" s="23">
        <f t="shared" si="4"/>
        <v>0</v>
      </c>
      <c r="N15" s="8">
        <f t="shared" si="6"/>
        <v>5862.8499999999995</v>
      </c>
      <c r="P15" s="1" t="s">
        <v>4</v>
      </c>
      <c r="Q15" s="9">
        <v>2345.14</v>
      </c>
      <c r="R15" s="9">
        <v>1784.73</v>
      </c>
      <c r="S15" s="9">
        <v>1400</v>
      </c>
    </row>
    <row r="16" spans="1:19" x14ac:dyDescent="0.3">
      <c r="A16" s="1" t="s">
        <v>4</v>
      </c>
      <c r="B16" s="17">
        <f t="shared" si="2"/>
        <v>2345.14</v>
      </c>
      <c r="C16" s="17">
        <f t="shared" si="4"/>
        <v>2345.14</v>
      </c>
      <c r="D16" s="17">
        <f t="shared" si="5"/>
        <v>1172.57</v>
      </c>
      <c r="E16" s="17">
        <v>0</v>
      </c>
      <c r="F16" s="17">
        <f t="shared" si="4"/>
        <v>0</v>
      </c>
      <c r="G16" s="23">
        <f t="shared" si="4"/>
        <v>0</v>
      </c>
      <c r="H16" s="23">
        <f t="shared" si="4"/>
        <v>0</v>
      </c>
      <c r="I16" s="23">
        <f t="shared" si="4"/>
        <v>0</v>
      </c>
      <c r="J16" s="23">
        <f t="shared" si="4"/>
        <v>0</v>
      </c>
      <c r="K16" s="23">
        <f t="shared" si="4"/>
        <v>0</v>
      </c>
      <c r="L16" s="23">
        <f t="shared" si="4"/>
        <v>0</v>
      </c>
      <c r="M16" s="23">
        <f t="shared" si="4"/>
        <v>0</v>
      </c>
      <c r="N16" s="8">
        <f t="shared" si="6"/>
        <v>5862.8499999999995</v>
      </c>
      <c r="P16" s="1" t="s">
        <v>4</v>
      </c>
      <c r="Q16" s="9">
        <v>2345.14</v>
      </c>
      <c r="R16" s="9">
        <v>1784.73</v>
      </c>
      <c r="S16" s="9">
        <v>1400</v>
      </c>
    </row>
    <row r="17" spans="1:19" x14ac:dyDescent="0.3">
      <c r="A17" s="1" t="s">
        <v>5</v>
      </c>
      <c r="B17" s="17">
        <f t="shared" si="2"/>
        <v>2258.09</v>
      </c>
      <c r="C17" s="17">
        <f t="shared" si="4"/>
        <v>2258.09</v>
      </c>
      <c r="D17" s="17">
        <f t="shared" si="5"/>
        <v>1129.0450000000001</v>
      </c>
      <c r="E17" s="17">
        <v>0</v>
      </c>
      <c r="F17" s="17">
        <f t="shared" si="4"/>
        <v>0</v>
      </c>
      <c r="G17" s="23">
        <f t="shared" si="4"/>
        <v>0</v>
      </c>
      <c r="H17" s="23">
        <f t="shared" si="4"/>
        <v>0</v>
      </c>
      <c r="I17" s="23">
        <f t="shared" si="4"/>
        <v>0</v>
      </c>
      <c r="J17" s="23">
        <f t="shared" si="4"/>
        <v>0</v>
      </c>
      <c r="K17" s="23">
        <f t="shared" si="4"/>
        <v>0</v>
      </c>
      <c r="L17" s="23">
        <f t="shared" si="4"/>
        <v>0</v>
      </c>
      <c r="M17" s="23">
        <f t="shared" si="4"/>
        <v>0</v>
      </c>
      <c r="N17" s="8">
        <f t="shared" si="6"/>
        <v>5645.2250000000004</v>
      </c>
      <c r="P17" s="1" t="s">
        <v>5</v>
      </c>
      <c r="Q17" s="9">
        <v>2258.09</v>
      </c>
      <c r="R17" s="9">
        <v>1718.49</v>
      </c>
      <c r="S17" s="9">
        <v>1352.86</v>
      </c>
    </row>
    <row r="18" spans="1:19" ht="7.95" customHeight="1" x14ac:dyDescent="0.3">
      <c r="B18" s="15"/>
      <c r="C18" s="15"/>
      <c r="D18" s="15"/>
      <c r="E18" s="15"/>
      <c r="F18" s="15"/>
      <c r="G18" s="21"/>
      <c r="H18" s="21"/>
      <c r="I18" s="21"/>
      <c r="J18" s="21"/>
      <c r="K18" s="21"/>
      <c r="L18" s="21"/>
      <c r="M18" s="21"/>
    </row>
    <row r="19" spans="1:19" x14ac:dyDescent="0.3">
      <c r="A19" s="5" t="s">
        <v>1</v>
      </c>
      <c r="B19" s="16">
        <f t="shared" ref="B19:M19" si="7">SUM(B20:B27)</f>
        <v>19920.989999999998</v>
      </c>
      <c r="C19" s="16">
        <f t="shared" si="7"/>
        <v>19920.989999999998</v>
      </c>
      <c r="D19" s="16">
        <f t="shared" si="7"/>
        <v>9960.494999999999</v>
      </c>
      <c r="E19" s="16">
        <f t="shared" si="7"/>
        <v>0</v>
      </c>
      <c r="F19" s="16">
        <f t="shared" si="7"/>
        <v>0</v>
      </c>
      <c r="G19" s="22">
        <f t="shared" si="7"/>
        <v>0</v>
      </c>
      <c r="H19" s="22">
        <f t="shared" si="7"/>
        <v>0</v>
      </c>
      <c r="I19" s="22">
        <f t="shared" si="7"/>
        <v>0</v>
      </c>
      <c r="J19" s="22">
        <f t="shared" si="7"/>
        <v>0</v>
      </c>
      <c r="K19" s="22">
        <f t="shared" si="7"/>
        <v>0</v>
      </c>
      <c r="L19" s="22">
        <f t="shared" si="7"/>
        <v>0</v>
      </c>
      <c r="M19" s="22">
        <f t="shared" si="7"/>
        <v>0</v>
      </c>
      <c r="N19" s="6">
        <f>SUM(B19:M19)</f>
        <v>49802.474999999991</v>
      </c>
      <c r="Q19" s="10" t="s">
        <v>28</v>
      </c>
      <c r="R19" s="10" t="s">
        <v>29</v>
      </c>
      <c r="S19" s="10" t="s">
        <v>30</v>
      </c>
    </row>
    <row r="20" spans="1:19" x14ac:dyDescent="0.3">
      <c r="A20" s="1" t="s">
        <v>184</v>
      </c>
      <c r="B20" s="17">
        <f>+Q20</f>
        <v>3125.54</v>
      </c>
      <c r="C20" s="17">
        <f>+B20</f>
        <v>3125.54</v>
      </c>
      <c r="D20" s="17">
        <f>+C20/2</f>
        <v>1562.77</v>
      </c>
      <c r="E20" s="17">
        <v>0</v>
      </c>
      <c r="F20" s="17">
        <f t="shared" ref="F20:M20" si="8">+E20</f>
        <v>0</v>
      </c>
      <c r="G20" s="23">
        <f t="shared" si="8"/>
        <v>0</v>
      </c>
      <c r="H20" s="23">
        <f t="shared" si="8"/>
        <v>0</v>
      </c>
      <c r="I20" s="23">
        <f t="shared" si="8"/>
        <v>0</v>
      </c>
      <c r="J20" s="23">
        <f t="shared" si="8"/>
        <v>0</v>
      </c>
      <c r="K20" s="23">
        <f t="shared" si="8"/>
        <v>0</v>
      </c>
      <c r="L20" s="23">
        <f t="shared" si="8"/>
        <v>0</v>
      </c>
      <c r="M20" s="23">
        <f t="shared" si="8"/>
        <v>0</v>
      </c>
      <c r="N20" s="8">
        <f>SUM(B20:M20)</f>
        <v>7813.85</v>
      </c>
      <c r="P20" s="1" t="s">
        <v>184</v>
      </c>
      <c r="Q20" s="11">
        <v>3125.54</v>
      </c>
      <c r="R20" s="11">
        <v>2378.65</v>
      </c>
      <c r="S20" s="11">
        <v>1800</v>
      </c>
    </row>
    <row r="21" spans="1:19" x14ac:dyDescent="0.3">
      <c r="A21" s="1" t="s">
        <v>185</v>
      </c>
      <c r="B21" s="17">
        <f t="shared" ref="B21:B27" si="9">+Q21</f>
        <v>2724.61</v>
      </c>
      <c r="C21" s="17">
        <f t="shared" ref="C21:M27" si="10">+B21</f>
        <v>2724.61</v>
      </c>
      <c r="D21" s="17">
        <f t="shared" ref="D21:D27" si="11">+C21/2</f>
        <v>1362.3050000000001</v>
      </c>
      <c r="E21" s="17">
        <v>0</v>
      </c>
      <c r="F21" s="17">
        <f t="shared" si="10"/>
        <v>0</v>
      </c>
      <c r="G21" s="23">
        <f t="shared" si="10"/>
        <v>0</v>
      </c>
      <c r="H21" s="23">
        <f t="shared" si="10"/>
        <v>0</v>
      </c>
      <c r="I21" s="23">
        <f t="shared" si="10"/>
        <v>0</v>
      </c>
      <c r="J21" s="23">
        <f t="shared" si="10"/>
        <v>0</v>
      </c>
      <c r="K21" s="23">
        <f t="shared" si="10"/>
        <v>0</v>
      </c>
      <c r="L21" s="23">
        <f t="shared" si="10"/>
        <v>0</v>
      </c>
      <c r="M21" s="23">
        <f t="shared" si="10"/>
        <v>0</v>
      </c>
      <c r="N21" s="8">
        <f t="shared" ref="N21:N27" si="12">SUM(B21:M21)</f>
        <v>6811.5250000000005</v>
      </c>
      <c r="P21" s="1" t="s">
        <v>185</v>
      </c>
      <c r="Q21" s="11">
        <v>2724.61</v>
      </c>
      <c r="R21" s="11">
        <v>2073.5300000000002</v>
      </c>
      <c r="S21" s="11">
        <v>1600</v>
      </c>
    </row>
    <row r="22" spans="1:19" x14ac:dyDescent="0.3">
      <c r="A22" s="1" t="s">
        <v>6</v>
      </c>
      <c r="B22" s="17">
        <f t="shared" si="9"/>
        <v>2345.14</v>
      </c>
      <c r="C22" s="17">
        <f t="shared" si="10"/>
        <v>2345.14</v>
      </c>
      <c r="D22" s="17">
        <f t="shared" si="11"/>
        <v>1172.57</v>
      </c>
      <c r="E22" s="17">
        <v>0</v>
      </c>
      <c r="F22" s="17">
        <f t="shared" si="10"/>
        <v>0</v>
      </c>
      <c r="G22" s="23">
        <f t="shared" si="10"/>
        <v>0</v>
      </c>
      <c r="H22" s="23">
        <f t="shared" si="10"/>
        <v>0</v>
      </c>
      <c r="I22" s="23">
        <f t="shared" si="10"/>
        <v>0</v>
      </c>
      <c r="J22" s="23">
        <f t="shared" si="10"/>
        <v>0</v>
      </c>
      <c r="K22" s="23">
        <f t="shared" si="10"/>
        <v>0</v>
      </c>
      <c r="L22" s="23">
        <f t="shared" si="10"/>
        <v>0</v>
      </c>
      <c r="M22" s="23">
        <f t="shared" si="10"/>
        <v>0</v>
      </c>
      <c r="N22" s="8">
        <f t="shared" si="12"/>
        <v>5862.8499999999995</v>
      </c>
      <c r="P22" s="1" t="s">
        <v>6</v>
      </c>
      <c r="Q22" s="11">
        <v>2345.14</v>
      </c>
      <c r="R22" s="11">
        <v>1784.73</v>
      </c>
      <c r="S22" s="11">
        <v>1400</v>
      </c>
    </row>
    <row r="23" spans="1:19" x14ac:dyDescent="0.3">
      <c r="A23" s="1" t="s">
        <v>6</v>
      </c>
      <c r="B23" s="17">
        <f t="shared" si="9"/>
        <v>2345.14</v>
      </c>
      <c r="C23" s="17">
        <f t="shared" si="10"/>
        <v>2345.14</v>
      </c>
      <c r="D23" s="17">
        <f t="shared" si="11"/>
        <v>1172.57</v>
      </c>
      <c r="E23" s="17">
        <v>0</v>
      </c>
      <c r="F23" s="17">
        <f t="shared" si="10"/>
        <v>0</v>
      </c>
      <c r="G23" s="23">
        <f t="shared" si="10"/>
        <v>0</v>
      </c>
      <c r="H23" s="23">
        <f t="shared" si="10"/>
        <v>0</v>
      </c>
      <c r="I23" s="23">
        <f t="shared" si="10"/>
        <v>0</v>
      </c>
      <c r="J23" s="23">
        <f t="shared" si="10"/>
        <v>0</v>
      </c>
      <c r="K23" s="23">
        <f t="shared" si="10"/>
        <v>0</v>
      </c>
      <c r="L23" s="23">
        <f t="shared" si="10"/>
        <v>0</v>
      </c>
      <c r="M23" s="23">
        <f t="shared" si="10"/>
        <v>0</v>
      </c>
      <c r="N23" s="8">
        <f t="shared" si="12"/>
        <v>5862.8499999999995</v>
      </c>
      <c r="P23" s="1" t="s">
        <v>6</v>
      </c>
      <c r="Q23" s="11">
        <v>2345.14</v>
      </c>
      <c r="R23" s="11">
        <v>1784.73</v>
      </c>
      <c r="S23" s="11">
        <v>1400</v>
      </c>
    </row>
    <row r="24" spans="1:19" x14ac:dyDescent="0.3">
      <c r="A24" s="1" t="s">
        <v>6</v>
      </c>
      <c r="B24" s="17">
        <f t="shared" si="9"/>
        <v>2345.14</v>
      </c>
      <c r="C24" s="17">
        <f t="shared" si="10"/>
        <v>2345.14</v>
      </c>
      <c r="D24" s="17">
        <f t="shared" si="11"/>
        <v>1172.57</v>
      </c>
      <c r="E24" s="17">
        <v>0</v>
      </c>
      <c r="F24" s="17">
        <f t="shared" si="10"/>
        <v>0</v>
      </c>
      <c r="G24" s="23">
        <f t="shared" si="10"/>
        <v>0</v>
      </c>
      <c r="H24" s="23">
        <f t="shared" si="10"/>
        <v>0</v>
      </c>
      <c r="I24" s="23">
        <f t="shared" si="10"/>
        <v>0</v>
      </c>
      <c r="J24" s="23">
        <f t="shared" si="10"/>
        <v>0</v>
      </c>
      <c r="K24" s="23">
        <f t="shared" si="10"/>
        <v>0</v>
      </c>
      <c r="L24" s="23">
        <f t="shared" si="10"/>
        <v>0</v>
      </c>
      <c r="M24" s="23">
        <f t="shared" si="10"/>
        <v>0</v>
      </c>
      <c r="N24" s="8">
        <f t="shared" si="12"/>
        <v>5862.8499999999995</v>
      </c>
      <c r="P24" s="1" t="s">
        <v>6</v>
      </c>
      <c r="Q24" s="11">
        <v>2345.14</v>
      </c>
      <c r="R24" s="11">
        <v>1784.73</v>
      </c>
      <c r="S24" s="11">
        <v>1400</v>
      </c>
    </row>
    <row r="25" spans="1:19" x14ac:dyDescent="0.3">
      <c r="A25" s="1" t="s">
        <v>6</v>
      </c>
      <c r="B25" s="17">
        <f t="shared" si="9"/>
        <v>2345.14</v>
      </c>
      <c r="C25" s="17">
        <f t="shared" si="10"/>
        <v>2345.14</v>
      </c>
      <c r="D25" s="17">
        <f t="shared" si="11"/>
        <v>1172.57</v>
      </c>
      <c r="E25" s="17">
        <v>0</v>
      </c>
      <c r="F25" s="17">
        <f t="shared" si="10"/>
        <v>0</v>
      </c>
      <c r="G25" s="23">
        <f t="shared" si="10"/>
        <v>0</v>
      </c>
      <c r="H25" s="23">
        <f t="shared" si="10"/>
        <v>0</v>
      </c>
      <c r="I25" s="23">
        <f t="shared" si="10"/>
        <v>0</v>
      </c>
      <c r="J25" s="23">
        <f t="shared" si="10"/>
        <v>0</v>
      </c>
      <c r="K25" s="23">
        <f t="shared" si="10"/>
        <v>0</v>
      </c>
      <c r="L25" s="23">
        <f t="shared" si="10"/>
        <v>0</v>
      </c>
      <c r="M25" s="23">
        <f t="shared" si="10"/>
        <v>0</v>
      </c>
      <c r="N25" s="8">
        <f t="shared" si="12"/>
        <v>5862.8499999999995</v>
      </c>
      <c r="P25" s="1" t="s">
        <v>6</v>
      </c>
      <c r="Q25" s="11">
        <v>2345.14</v>
      </c>
      <c r="R25" s="11">
        <v>1784.73</v>
      </c>
      <c r="S25" s="11">
        <v>1400</v>
      </c>
    </row>
    <row r="26" spans="1:19" x14ac:dyDescent="0.3">
      <c r="A26" s="1" t="s">
        <v>6</v>
      </c>
      <c r="B26" s="17">
        <f t="shared" si="9"/>
        <v>2345.14</v>
      </c>
      <c r="C26" s="17">
        <f t="shared" si="10"/>
        <v>2345.14</v>
      </c>
      <c r="D26" s="17">
        <f t="shared" si="11"/>
        <v>1172.57</v>
      </c>
      <c r="E26" s="17">
        <v>0</v>
      </c>
      <c r="F26" s="17">
        <f t="shared" si="10"/>
        <v>0</v>
      </c>
      <c r="G26" s="23">
        <f t="shared" si="10"/>
        <v>0</v>
      </c>
      <c r="H26" s="23">
        <f t="shared" si="10"/>
        <v>0</v>
      </c>
      <c r="I26" s="23">
        <f t="shared" si="10"/>
        <v>0</v>
      </c>
      <c r="J26" s="23">
        <f t="shared" si="10"/>
        <v>0</v>
      </c>
      <c r="K26" s="23">
        <f t="shared" si="10"/>
        <v>0</v>
      </c>
      <c r="L26" s="23">
        <f t="shared" si="10"/>
        <v>0</v>
      </c>
      <c r="M26" s="23">
        <f t="shared" si="10"/>
        <v>0</v>
      </c>
      <c r="N26" s="8">
        <f t="shared" si="12"/>
        <v>5862.8499999999995</v>
      </c>
      <c r="P26" s="1" t="s">
        <v>6</v>
      </c>
      <c r="Q26" s="11">
        <v>2345.14</v>
      </c>
      <c r="R26" s="11">
        <v>1784.73</v>
      </c>
      <c r="S26" s="11">
        <v>1400</v>
      </c>
    </row>
    <row r="27" spans="1:19" x14ac:dyDescent="0.3">
      <c r="A27" s="1" t="s">
        <v>6</v>
      </c>
      <c r="B27" s="17">
        <f t="shared" si="9"/>
        <v>2345.14</v>
      </c>
      <c r="C27" s="17">
        <f t="shared" si="10"/>
        <v>2345.14</v>
      </c>
      <c r="D27" s="17">
        <f t="shared" si="11"/>
        <v>1172.57</v>
      </c>
      <c r="E27" s="17">
        <v>0</v>
      </c>
      <c r="F27" s="17">
        <f t="shared" si="10"/>
        <v>0</v>
      </c>
      <c r="G27" s="23">
        <f t="shared" si="10"/>
        <v>0</v>
      </c>
      <c r="H27" s="23">
        <f t="shared" si="10"/>
        <v>0</v>
      </c>
      <c r="I27" s="23">
        <f t="shared" si="10"/>
        <v>0</v>
      </c>
      <c r="J27" s="23">
        <f t="shared" si="10"/>
        <v>0</v>
      </c>
      <c r="K27" s="23">
        <f t="shared" si="10"/>
        <v>0</v>
      </c>
      <c r="L27" s="23">
        <f t="shared" si="10"/>
        <v>0</v>
      </c>
      <c r="M27" s="23">
        <f t="shared" si="10"/>
        <v>0</v>
      </c>
      <c r="N27" s="8">
        <f t="shared" si="12"/>
        <v>5862.8499999999995</v>
      </c>
      <c r="P27" s="1" t="s">
        <v>6</v>
      </c>
      <c r="Q27" s="8">
        <f>+Q22</f>
        <v>2345.14</v>
      </c>
      <c r="R27" s="8">
        <f>+R22</f>
        <v>1784.73</v>
      </c>
      <c r="S27" s="8">
        <f>+S22</f>
        <v>1400</v>
      </c>
    </row>
    <row r="28" spans="1:19" ht="7.95" customHeight="1" x14ac:dyDescent="0.3">
      <c r="B28" s="15"/>
      <c r="C28" s="15"/>
      <c r="D28" s="15"/>
      <c r="E28" s="15"/>
      <c r="F28" s="15"/>
      <c r="G28" s="21"/>
      <c r="H28" s="21"/>
      <c r="I28" s="21"/>
      <c r="J28" s="21"/>
      <c r="K28" s="21"/>
      <c r="L28" s="21"/>
      <c r="M28" s="21"/>
    </row>
    <row r="29" spans="1:19" x14ac:dyDescent="0.3">
      <c r="A29" s="5" t="s">
        <v>31</v>
      </c>
      <c r="B29" s="16">
        <f>+B30</f>
        <v>2258.09</v>
      </c>
      <c r="C29" s="16">
        <f t="shared" ref="C29:M29" si="13">+C30</f>
        <v>2258.09</v>
      </c>
      <c r="D29" s="16">
        <f t="shared" si="13"/>
        <v>1129.0450000000001</v>
      </c>
      <c r="E29" s="16">
        <f t="shared" si="13"/>
        <v>0</v>
      </c>
      <c r="F29" s="16">
        <f t="shared" si="13"/>
        <v>0</v>
      </c>
      <c r="G29" s="22">
        <f t="shared" si="13"/>
        <v>0</v>
      </c>
      <c r="H29" s="22">
        <f t="shared" si="13"/>
        <v>0</v>
      </c>
      <c r="I29" s="22">
        <f t="shared" si="13"/>
        <v>0</v>
      </c>
      <c r="J29" s="22">
        <f t="shared" si="13"/>
        <v>0</v>
      </c>
      <c r="K29" s="22">
        <f t="shared" si="13"/>
        <v>0</v>
      </c>
      <c r="L29" s="22">
        <f t="shared" si="13"/>
        <v>0</v>
      </c>
      <c r="M29" s="22">
        <f t="shared" si="13"/>
        <v>0</v>
      </c>
      <c r="N29" s="6">
        <f>SUM(B29:M29)</f>
        <v>5645.2250000000004</v>
      </c>
      <c r="Q29" s="10" t="s">
        <v>28</v>
      </c>
      <c r="R29" s="10" t="s">
        <v>29</v>
      </c>
      <c r="S29" s="10" t="s">
        <v>30</v>
      </c>
    </row>
    <row r="30" spans="1:19" x14ac:dyDescent="0.3">
      <c r="A30" s="1" t="s">
        <v>7</v>
      </c>
      <c r="B30" s="17">
        <f>+Q30</f>
        <v>2258.09</v>
      </c>
      <c r="C30" s="17">
        <f>+B30</f>
        <v>2258.09</v>
      </c>
      <c r="D30" s="17">
        <f>+C30/2</f>
        <v>1129.0450000000001</v>
      </c>
      <c r="E30" s="17">
        <v>0</v>
      </c>
      <c r="F30" s="17">
        <f t="shared" ref="F30:M30" si="14">+E30</f>
        <v>0</v>
      </c>
      <c r="G30" s="23">
        <f t="shared" si="14"/>
        <v>0</v>
      </c>
      <c r="H30" s="23">
        <f t="shared" si="14"/>
        <v>0</v>
      </c>
      <c r="I30" s="23">
        <f t="shared" si="14"/>
        <v>0</v>
      </c>
      <c r="J30" s="23">
        <f t="shared" si="14"/>
        <v>0</v>
      </c>
      <c r="K30" s="23">
        <f t="shared" si="14"/>
        <v>0</v>
      </c>
      <c r="L30" s="23">
        <f t="shared" si="14"/>
        <v>0</v>
      </c>
      <c r="M30" s="23">
        <f t="shared" si="14"/>
        <v>0</v>
      </c>
      <c r="N30" s="8">
        <f>SUM(B30:M30)</f>
        <v>5645.2250000000004</v>
      </c>
      <c r="P30" s="1" t="s">
        <v>7</v>
      </c>
      <c r="Q30" s="8">
        <v>2258.09</v>
      </c>
      <c r="R30" s="8">
        <v>1718.49</v>
      </c>
      <c r="S30" s="8">
        <v>1352.86</v>
      </c>
    </row>
    <row r="31" spans="1:19" ht="7.95" customHeight="1" x14ac:dyDescent="0.3">
      <c r="B31" s="15"/>
      <c r="C31" s="15"/>
      <c r="D31" s="15"/>
      <c r="E31" s="15"/>
      <c r="F31" s="15"/>
      <c r="G31" s="21"/>
      <c r="H31" s="21"/>
      <c r="I31" s="21"/>
      <c r="J31" s="21"/>
      <c r="K31" s="21"/>
      <c r="L31" s="21"/>
      <c r="M31" s="21"/>
    </row>
    <row r="32" spans="1:19" x14ac:dyDescent="0.3">
      <c r="A32" s="5" t="s">
        <v>9</v>
      </c>
      <c r="B32" s="16">
        <f>+B33</f>
        <v>2529.9299999999998</v>
      </c>
      <c r="C32" s="16">
        <f t="shared" ref="C32:M32" si="15">+C33</f>
        <v>2529.9299999999998</v>
      </c>
      <c r="D32" s="16">
        <f t="shared" si="15"/>
        <v>1264.9649999999999</v>
      </c>
      <c r="E32" s="16">
        <f t="shared" si="15"/>
        <v>0</v>
      </c>
      <c r="F32" s="16">
        <f t="shared" si="15"/>
        <v>0</v>
      </c>
      <c r="G32" s="22">
        <f t="shared" si="15"/>
        <v>0</v>
      </c>
      <c r="H32" s="22">
        <f t="shared" si="15"/>
        <v>0</v>
      </c>
      <c r="I32" s="22">
        <f t="shared" si="15"/>
        <v>0</v>
      </c>
      <c r="J32" s="22">
        <f t="shared" si="15"/>
        <v>0</v>
      </c>
      <c r="K32" s="22">
        <f t="shared" si="15"/>
        <v>0</v>
      </c>
      <c r="L32" s="22">
        <f t="shared" si="15"/>
        <v>0</v>
      </c>
      <c r="M32" s="22">
        <f t="shared" si="15"/>
        <v>0</v>
      </c>
      <c r="N32" s="6">
        <f>SUM(B32:M32)</f>
        <v>6324.8249999999998</v>
      </c>
      <c r="Q32" s="10" t="s">
        <v>28</v>
      </c>
      <c r="R32" s="10" t="s">
        <v>29</v>
      </c>
      <c r="S32" s="10" t="s">
        <v>30</v>
      </c>
    </row>
    <row r="33" spans="1:19" x14ac:dyDescent="0.3">
      <c r="A33" s="1" t="s">
        <v>8</v>
      </c>
      <c r="B33" s="17">
        <f>+Q33</f>
        <v>2529.9299999999998</v>
      </c>
      <c r="C33" s="17">
        <f>+B33</f>
        <v>2529.9299999999998</v>
      </c>
      <c r="D33" s="17">
        <f>+C33/2</f>
        <v>1264.9649999999999</v>
      </c>
      <c r="E33" s="17">
        <v>0</v>
      </c>
      <c r="F33" s="17">
        <f t="shared" ref="F33:M33" si="16">+E33</f>
        <v>0</v>
      </c>
      <c r="G33" s="23">
        <f t="shared" si="16"/>
        <v>0</v>
      </c>
      <c r="H33" s="23">
        <f t="shared" si="16"/>
        <v>0</v>
      </c>
      <c r="I33" s="23">
        <f t="shared" si="16"/>
        <v>0</v>
      </c>
      <c r="J33" s="23">
        <f t="shared" si="16"/>
        <v>0</v>
      </c>
      <c r="K33" s="23">
        <f t="shared" si="16"/>
        <v>0</v>
      </c>
      <c r="L33" s="23">
        <f t="shared" si="16"/>
        <v>0</v>
      </c>
      <c r="M33" s="23">
        <f t="shared" si="16"/>
        <v>0</v>
      </c>
      <c r="N33" s="8">
        <f>SUM(B33:M33)</f>
        <v>6324.8249999999998</v>
      </c>
      <c r="P33" s="1" t="s">
        <v>8</v>
      </c>
      <c r="Q33" s="8">
        <v>2529.9299999999998</v>
      </c>
      <c r="R33" s="8">
        <v>1925.36</v>
      </c>
      <c r="S33" s="8">
        <v>1500</v>
      </c>
    </row>
    <row r="34" spans="1:19" ht="7.95" customHeight="1" x14ac:dyDescent="0.3">
      <c r="B34" s="15"/>
      <c r="C34" s="15"/>
      <c r="D34" s="15"/>
      <c r="E34" s="15"/>
      <c r="F34" s="15"/>
      <c r="G34" s="21"/>
      <c r="H34" s="21"/>
      <c r="I34" s="21"/>
      <c r="J34" s="21"/>
      <c r="K34" s="21"/>
      <c r="L34" s="21"/>
      <c r="M34" s="21"/>
    </row>
    <row r="35" spans="1:19" x14ac:dyDescent="0.3">
      <c r="A35" s="5" t="s">
        <v>2</v>
      </c>
      <c r="B35" s="16">
        <f>+B36</f>
        <v>2529.9299999999998</v>
      </c>
      <c r="C35" s="16">
        <f t="shared" ref="C35:M35" si="17">+C36</f>
        <v>2529.9299999999998</v>
      </c>
      <c r="D35" s="16">
        <f t="shared" si="17"/>
        <v>1264.9649999999999</v>
      </c>
      <c r="E35" s="16">
        <f t="shared" si="17"/>
        <v>0</v>
      </c>
      <c r="F35" s="16">
        <f t="shared" si="17"/>
        <v>0</v>
      </c>
      <c r="G35" s="22">
        <f t="shared" si="17"/>
        <v>0</v>
      </c>
      <c r="H35" s="22">
        <f t="shared" si="17"/>
        <v>0</v>
      </c>
      <c r="I35" s="22">
        <f t="shared" si="17"/>
        <v>0</v>
      </c>
      <c r="J35" s="22">
        <f t="shared" si="17"/>
        <v>0</v>
      </c>
      <c r="K35" s="22">
        <f t="shared" si="17"/>
        <v>0</v>
      </c>
      <c r="L35" s="22">
        <f t="shared" si="17"/>
        <v>0</v>
      </c>
      <c r="M35" s="22">
        <f t="shared" si="17"/>
        <v>0</v>
      </c>
      <c r="N35" s="6">
        <f>SUM(B35:M35)</f>
        <v>6324.8249999999998</v>
      </c>
      <c r="Q35" s="10" t="s">
        <v>28</v>
      </c>
      <c r="R35" s="10" t="s">
        <v>29</v>
      </c>
      <c r="S35" s="10" t="s">
        <v>30</v>
      </c>
    </row>
    <row r="36" spans="1:19" x14ac:dyDescent="0.3">
      <c r="A36" s="1" t="s">
        <v>10</v>
      </c>
      <c r="B36" s="17">
        <f>+Q36</f>
        <v>2529.9299999999998</v>
      </c>
      <c r="C36" s="17">
        <f>+B36</f>
        <v>2529.9299999999998</v>
      </c>
      <c r="D36" s="17">
        <f>+C36/2</f>
        <v>1264.9649999999999</v>
      </c>
      <c r="E36" s="17">
        <v>0</v>
      </c>
      <c r="F36" s="17">
        <f t="shared" ref="F36:M36" si="18">+E36</f>
        <v>0</v>
      </c>
      <c r="G36" s="23">
        <f t="shared" si="18"/>
        <v>0</v>
      </c>
      <c r="H36" s="23">
        <f t="shared" si="18"/>
        <v>0</v>
      </c>
      <c r="I36" s="23">
        <f t="shared" si="18"/>
        <v>0</v>
      </c>
      <c r="J36" s="23">
        <f t="shared" si="18"/>
        <v>0</v>
      </c>
      <c r="K36" s="23">
        <f t="shared" si="18"/>
        <v>0</v>
      </c>
      <c r="L36" s="23">
        <f t="shared" si="18"/>
        <v>0</v>
      </c>
      <c r="M36" s="23">
        <f t="shared" si="18"/>
        <v>0</v>
      </c>
      <c r="N36" s="8">
        <f>SUM(B36:M36)</f>
        <v>6324.8249999999998</v>
      </c>
      <c r="P36" s="1" t="s">
        <v>10</v>
      </c>
      <c r="Q36" s="8">
        <v>2529.9299999999998</v>
      </c>
      <c r="R36" s="8">
        <v>1925.36</v>
      </c>
      <c r="S36" s="8">
        <v>1500</v>
      </c>
    </row>
    <row r="37" spans="1:19" ht="7.95" customHeight="1" x14ac:dyDescent="0.3">
      <c r="B37" s="15"/>
      <c r="C37" s="15"/>
      <c r="D37" s="15"/>
      <c r="E37" s="15"/>
      <c r="F37" s="15"/>
      <c r="G37" s="21"/>
      <c r="H37" s="21"/>
      <c r="I37" s="21"/>
      <c r="J37" s="21"/>
      <c r="K37" s="21"/>
      <c r="L37" s="21"/>
      <c r="M37" s="21"/>
    </row>
    <row r="38" spans="1:19" x14ac:dyDescent="0.3">
      <c r="A38" s="5" t="s">
        <v>3</v>
      </c>
      <c r="B38" s="16">
        <f>+B39</f>
        <v>2023.944</v>
      </c>
      <c r="C38" s="16">
        <f t="shared" ref="C38:M38" si="19">+C39</f>
        <v>2023.944</v>
      </c>
      <c r="D38" s="16">
        <f t="shared" si="19"/>
        <v>1011.972</v>
      </c>
      <c r="E38" s="16">
        <f t="shared" si="19"/>
        <v>0</v>
      </c>
      <c r="F38" s="16">
        <f t="shared" si="19"/>
        <v>0</v>
      </c>
      <c r="G38" s="22">
        <f t="shared" si="19"/>
        <v>0</v>
      </c>
      <c r="H38" s="22">
        <f t="shared" si="19"/>
        <v>0</v>
      </c>
      <c r="I38" s="22">
        <f t="shared" si="19"/>
        <v>0</v>
      </c>
      <c r="J38" s="22">
        <f t="shared" si="19"/>
        <v>0</v>
      </c>
      <c r="K38" s="22">
        <f t="shared" si="19"/>
        <v>0</v>
      </c>
      <c r="L38" s="22">
        <f t="shared" si="19"/>
        <v>0</v>
      </c>
      <c r="M38" s="22">
        <f t="shared" si="19"/>
        <v>0</v>
      </c>
      <c r="N38" s="6">
        <f>SUM(B38:M38)</f>
        <v>5059.8599999999997</v>
      </c>
      <c r="Q38" s="10" t="s">
        <v>28</v>
      </c>
      <c r="R38" s="10" t="s">
        <v>29</v>
      </c>
      <c r="S38" s="10" t="s">
        <v>30</v>
      </c>
    </row>
    <row r="39" spans="1:19" x14ac:dyDescent="0.3">
      <c r="A39" s="1" t="s">
        <v>11</v>
      </c>
      <c r="B39" s="17">
        <f>+Q39</f>
        <v>2023.944</v>
      </c>
      <c r="C39" s="17">
        <f>+B39</f>
        <v>2023.944</v>
      </c>
      <c r="D39" s="17">
        <f>+C39/2</f>
        <v>1011.972</v>
      </c>
      <c r="E39" s="17">
        <v>0</v>
      </c>
      <c r="F39" s="17">
        <f t="shared" ref="F39:M39" si="20">+E39</f>
        <v>0</v>
      </c>
      <c r="G39" s="23">
        <f t="shared" si="20"/>
        <v>0</v>
      </c>
      <c r="H39" s="23">
        <f t="shared" si="20"/>
        <v>0</v>
      </c>
      <c r="I39" s="23">
        <f t="shared" si="20"/>
        <v>0</v>
      </c>
      <c r="J39" s="23">
        <f t="shared" si="20"/>
        <v>0</v>
      </c>
      <c r="K39" s="23">
        <f t="shared" si="20"/>
        <v>0</v>
      </c>
      <c r="L39" s="23">
        <f t="shared" si="20"/>
        <v>0</v>
      </c>
      <c r="M39" s="23">
        <f t="shared" si="20"/>
        <v>0</v>
      </c>
      <c r="N39" s="8">
        <f>SUM(B39:M39)</f>
        <v>5059.8599999999997</v>
      </c>
      <c r="P39" s="1" t="s">
        <v>11</v>
      </c>
      <c r="Q39" s="8">
        <f>+Q36*S39/S36</f>
        <v>2023.944</v>
      </c>
      <c r="R39" s="8">
        <f>+R36*S39/S36</f>
        <v>1540.288</v>
      </c>
      <c r="S39" s="8">
        <v>1200</v>
      </c>
    </row>
    <row r="40" spans="1:19" ht="7.95" customHeight="1" x14ac:dyDescent="0.3">
      <c r="B40" s="15"/>
      <c r="C40" s="15"/>
      <c r="D40" s="15"/>
      <c r="E40" s="15"/>
      <c r="F40" s="15"/>
      <c r="G40" s="21"/>
      <c r="H40" s="21"/>
      <c r="I40" s="21"/>
      <c r="J40" s="21"/>
      <c r="K40" s="21"/>
      <c r="L40" s="21"/>
      <c r="M40" s="21"/>
    </row>
    <row r="41" spans="1:19" x14ac:dyDescent="0.3">
      <c r="A41" s="5" t="s">
        <v>32</v>
      </c>
      <c r="B41" s="16">
        <f>+B42</f>
        <v>1350</v>
      </c>
      <c r="C41" s="16">
        <f t="shared" ref="C41:M41" si="21">+C42</f>
        <v>1350</v>
      </c>
      <c r="D41" s="16">
        <f t="shared" si="21"/>
        <v>675</v>
      </c>
      <c r="E41" s="16">
        <f t="shared" si="21"/>
        <v>0</v>
      </c>
      <c r="F41" s="16">
        <f t="shared" si="21"/>
        <v>0</v>
      </c>
      <c r="G41" s="22">
        <f t="shared" si="21"/>
        <v>0</v>
      </c>
      <c r="H41" s="22">
        <f t="shared" si="21"/>
        <v>0</v>
      </c>
      <c r="I41" s="22">
        <f t="shared" si="21"/>
        <v>0</v>
      </c>
      <c r="J41" s="22">
        <f t="shared" si="21"/>
        <v>0</v>
      </c>
      <c r="K41" s="22">
        <f t="shared" si="21"/>
        <v>0</v>
      </c>
      <c r="L41" s="22">
        <f t="shared" si="21"/>
        <v>0</v>
      </c>
      <c r="M41" s="22">
        <f t="shared" si="21"/>
        <v>0</v>
      </c>
      <c r="N41" s="6">
        <f>SUM(B41:M41)</f>
        <v>3375</v>
      </c>
      <c r="Q41" s="10" t="s">
        <v>28</v>
      </c>
      <c r="R41" s="10" t="s">
        <v>29</v>
      </c>
      <c r="S41" s="10" t="s">
        <v>30</v>
      </c>
    </row>
    <row r="42" spans="1:19" x14ac:dyDescent="0.3">
      <c r="A42" s="1" t="s">
        <v>33</v>
      </c>
      <c r="B42" s="17">
        <f>+Q42</f>
        <v>1350</v>
      </c>
      <c r="C42" s="17">
        <f>+B42</f>
        <v>1350</v>
      </c>
      <c r="D42" s="17">
        <f>+C42/2</f>
        <v>675</v>
      </c>
      <c r="E42" s="17">
        <v>0</v>
      </c>
      <c r="F42" s="17">
        <f t="shared" ref="F42:M42" si="22">+E42</f>
        <v>0</v>
      </c>
      <c r="G42" s="23">
        <f t="shared" si="22"/>
        <v>0</v>
      </c>
      <c r="H42" s="23">
        <f t="shared" si="22"/>
        <v>0</v>
      </c>
      <c r="I42" s="23">
        <f t="shared" si="22"/>
        <v>0</v>
      </c>
      <c r="J42" s="23">
        <f t="shared" si="22"/>
        <v>0</v>
      </c>
      <c r="K42" s="23">
        <f t="shared" si="22"/>
        <v>0</v>
      </c>
      <c r="L42" s="23">
        <f t="shared" si="22"/>
        <v>0</v>
      </c>
      <c r="M42" s="23">
        <f t="shared" si="22"/>
        <v>0</v>
      </c>
      <c r="N42" s="8">
        <f>SUM(B42:M42)</f>
        <v>3375</v>
      </c>
      <c r="P42" s="1" t="s">
        <v>12</v>
      </c>
      <c r="Q42" s="9">
        <f>+S42*1.5</f>
        <v>1350</v>
      </c>
      <c r="R42" s="9">
        <f>+R39*S42/S39</f>
        <v>1155.2159999999999</v>
      </c>
      <c r="S42" s="9">
        <v>900</v>
      </c>
    </row>
    <row r="43" spans="1:19" ht="7.95" customHeight="1" x14ac:dyDescent="0.3">
      <c r="B43" s="15"/>
      <c r="C43" s="15"/>
      <c r="D43" s="15"/>
      <c r="E43" s="15"/>
      <c r="F43" s="15"/>
      <c r="G43" s="21"/>
      <c r="H43" s="21"/>
      <c r="I43" s="21"/>
      <c r="J43" s="21"/>
      <c r="K43" s="21"/>
      <c r="L43" s="21"/>
      <c r="M43" s="21"/>
    </row>
    <row r="44" spans="1:19" x14ac:dyDescent="0.3">
      <c r="A44" s="103" t="s">
        <v>35</v>
      </c>
      <c r="B44" s="104">
        <f>SUM(B45:B48)</f>
        <v>1182</v>
      </c>
      <c r="C44" s="104">
        <f t="shared" ref="C44:M44" si="23">SUM(C45:C48)</f>
        <v>2064</v>
      </c>
      <c r="D44" s="104">
        <f t="shared" si="23"/>
        <v>1107</v>
      </c>
      <c r="E44" s="104">
        <f t="shared" si="23"/>
        <v>150</v>
      </c>
      <c r="F44" s="104">
        <f t="shared" si="23"/>
        <v>150</v>
      </c>
      <c r="G44" s="105">
        <f t="shared" si="23"/>
        <v>150</v>
      </c>
      <c r="H44" s="105">
        <f t="shared" si="23"/>
        <v>150</v>
      </c>
      <c r="I44" s="105">
        <f t="shared" si="23"/>
        <v>150</v>
      </c>
      <c r="J44" s="105">
        <f t="shared" si="23"/>
        <v>150</v>
      </c>
      <c r="K44" s="105">
        <f t="shared" si="23"/>
        <v>150</v>
      </c>
      <c r="L44" s="105">
        <f t="shared" si="23"/>
        <v>150</v>
      </c>
      <c r="M44" s="105">
        <f t="shared" si="23"/>
        <v>150</v>
      </c>
      <c r="N44" s="106">
        <f>SUM(B44:M44)</f>
        <v>5703</v>
      </c>
    </row>
    <row r="45" spans="1:19" x14ac:dyDescent="0.3">
      <c r="A45" s="1" t="s">
        <v>36</v>
      </c>
      <c r="B45" s="19">
        <v>150</v>
      </c>
      <c r="C45" s="19">
        <f>+B45</f>
        <v>150</v>
      </c>
      <c r="D45" s="19">
        <f>+C45/2</f>
        <v>75</v>
      </c>
      <c r="E45" s="19">
        <v>0</v>
      </c>
      <c r="F45" s="19">
        <f t="shared" ref="D45:M48" si="24">+E45</f>
        <v>0</v>
      </c>
      <c r="G45" s="25">
        <f t="shared" si="24"/>
        <v>0</v>
      </c>
      <c r="H45" s="25">
        <f t="shared" si="24"/>
        <v>0</v>
      </c>
      <c r="I45" s="25">
        <f t="shared" si="24"/>
        <v>0</v>
      </c>
      <c r="J45" s="25">
        <f t="shared" si="24"/>
        <v>0</v>
      </c>
      <c r="K45" s="25">
        <f t="shared" si="24"/>
        <v>0</v>
      </c>
      <c r="L45" s="25">
        <f t="shared" si="24"/>
        <v>0</v>
      </c>
      <c r="M45" s="25">
        <f t="shared" si="24"/>
        <v>0</v>
      </c>
      <c r="N45" s="9">
        <f>SUM(B45:M45)</f>
        <v>375</v>
      </c>
      <c r="Q45" s="84">
        <f>+Q42+Q39+Q36+Q33+Q30+Q27+Q26+Q25+Q24+Q23+Q22+Q21+Q20+Q17+Q16+Q15+Q14+Q13+Q12+Q11+Q10+Q9</f>
        <v>53497.144</v>
      </c>
      <c r="R45" s="84">
        <f>+R42+R39+R36+R33+R30+R27+R26+R25+R24+R23+R22+R21+R20+R17+R16+R15+R14+R13+R12+R11+R10+R9</f>
        <v>40838.014000000003</v>
      </c>
    </row>
    <row r="46" spans="1:19" x14ac:dyDescent="0.3">
      <c r="A46" s="1" t="s">
        <v>37</v>
      </c>
      <c r="B46" s="19">
        <v>0</v>
      </c>
      <c r="C46" s="19">
        <f>+B46</f>
        <v>0</v>
      </c>
      <c r="D46" s="19">
        <f t="shared" si="24"/>
        <v>0</v>
      </c>
      <c r="E46" s="19">
        <f t="shared" si="24"/>
        <v>0</v>
      </c>
      <c r="F46" s="19">
        <f t="shared" si="24"/>
        <v>0</v>
      </c>
      <c r="G46" s="25">
        <f t="shared" si="24"/>
        <v>0</v>
      </c>
      <c r="H46" s="25">
        <f t="shared" si="24"/>
        <v>0</v>
      </c>
      <c r="I46" s="25">
        <f t="shared" si="24"/>
        <v>0</v>
      </c>
      <c r="J46" s="25">
        <f t="shared" si="24"/>
        <v>0</v>
      </c>
      <c r="K46" s="25">
        <f t="shared" si="24"/>
        <v>0</v>
      </c>
      <c r="L46" s="25">
        <f t="shared" si="24"/>
        <v>0</v>
      </c>
      <c r="M46" s="25">
        <f t="shared" si="24"/>
        <v>0</v>
      </c>
      <c r="N46" s="9">
        <f t="shared" ref="N46:N48" si="25">SUM(B46:M46)</f>
        <v>0</v>
      </c>
      <c r="R46" s="84">
        <f>+R45-Q45</f>
        <v>-12659.129999999997</v>
      </c>
    </row>
    <row r="47" spans="1:19" x14ac:dyDescent="0.3">
      <c r="A47" s="1" t="s">
        <v>38</v>
      </c>
      <c r="B47" s="19">
        <v>150</v>
      </c>
      <c r="C47" s="19">
        <f>+B47</f>
        <v>150</v>
      </c>
      <c r="D47" s="19">
        <f t="shared" si="24"/>
        <v>150</v>
      </c>
      <c r="E47" s="19">
        <f t="shared" si="24"/>
        <v>150</v>
      </c>
      <c r="F47" s="19">
        <f t="shared" si="24"/>
        <v>150</v>
      </c>
      <c r="G47" s="25">
        <f t="shared" si="24"/>
        <v>150</v>
      </c>
      <c r="H47" s="25">
        <f t="shared" si="24"/>
        <v>150</v>
      </c>
      <c r="I47" s="25">
        <f t="shared" si="24"/>
        <v>150</v>
      </c>
      <c r="J47" s="25">
        <f t="shared" si="24"/>
        <v>150</v>
      </c>
      <c r="K47" s="25">
        <f t="shared" si="24"/>
        <v>150</v>
      </c>
      <c r="L47" s="25">
        <f t="shared" si="24"/>
        <v>150</v>
      </c>
      <c r="M47" s="25">
        <f t="shared" si="24"/>
        <v>150</v>
      </c>
      <c r="N47" s="9">
        <f t="shared" si="25"/>
        <v>1800</v>
      </c>
    </row>
    <row r="48" spans="1:19" x14ac:dyDescent="0.3">
      <c r="A48" s="1" t="s">
        <v>39</v>
      </c>
      <c r="B48" s="19">
        <f>21*3.5*[1]CALENDARIO!$F8</f>
        <v>882</v>
      </c>
      <c r="C48" s="19">
        <f>21*3.5*[1]CALENDARIO!$F9</f>
        <v>1764</v>
      </c>
      <c r="D48" s="19">
        <f>(21*3.5*[1]CALENDARIO!$F10)/2</f>
        <v>882</v>
      </c>
      <c r="E48" s="19">
        <v>0</v>
      </c>
      <c r="F48" s="19">
        <v>0</v>
      </c>
      <c r="G48" s="25">
        <v>0</v>
      </c>
      <c r="H48" s="25">
        <f>+G48</f>
        <v>0</v>
      </c>
      <c r="I48" s="25">
        <f t="shared" si="24"/>
        <v>0</v>
      </c>
      <c r="J48" s="25">
        <f t="shared" si="24"/>
        <v>0</v>
      </c>
      <c r="K48" s="25">
        <f t="shared" si="24"/>
        <v>0</v>
      </c>
      <c r="L48" s="25">
        <f t="shared" si="24"/>
        <v>0</v>
      </c>
      <c r="M48" s="25">
        <f t="shared" si="24"/>
        <v>0</v>
      </c>
      <c r="N48" s="9">
        <f t="shared" si="25"/>
        <v>3528</v>
      </c>
    </row>
    <row r="49" spans="1:19" x14ac:dyDescent="0.3">
      <c r="B49" s="15"/>
      <c r="C49" s="15"/>
      <c r="D49" s="15"/>
      <c r="E49" s="15"/>
      <c r="F49" s="15"/>
      <c r="G49" s="21"/>
      <c r="H49" s="21"/>
      <c r="I49" s="21"/>
      <c r="J49" s="21"/>
      <c r="K49" s="21"/>
      <c r="L49" s="21"/>
      <c r="M49" s="21"/>
    </row>
    <row r="50" spans="1:19" hidden="1" x14ac:dyDescent="0.3">
      <c r="A50" s="1" t="s">
        <v>34</v>
      </c>
      <c r="B50" s="17">
        <f t="shared" ref="B50:M50" si="26">+B6</f>
        <v>53497.144</v>
      </c>
      <c r="C50" s="17">
        <f t="shared" si="26"/>
        <v>53497.144</v>
      </c>
      <c r="D50" s="17">
        <f t="shared" si="26"/>
        <v>26748.572</v>
      </c>
      <c r="E50" s="17">
        <f t="shared" si="26"/>
        <v>0</v>
      </c>
      <c r="F50" s="17">
        <f t="shared" si="26"/>
        <v>0</v>
      </c>
      <c r="G50" s="23">
        <f t="shared" si="26"/>
        <v>0</v>
      </c>
      <c r="H50" s="23">
        <f t="shared" si="26"/>
        <v>0</v>
      </c>
      <c r="I50" s="23">
        <f t="shared" si="26"/>
        <v>0</v>
      </c>
      <c r="J50" s="23">
        <f t="shared" si="26"/>
        <v>0</v>
      </c>
      <c r="K50" s="23">
        <f t="shared" si="26"/>
        <v>0</v>
      </c>
      <c r="L50" s="23">
        <f t="shared" si="26"/>
        <v>0</v>
      </c>
      <c r="M50" s="23">
        <f t="shared" si="26"/>
        <v>0</v>
      </c>
      <c r="N50" s="8">
        <f>SUM(B50:M50)</f>
        <v>133742.85999999999</v>
      </c>
    </row>
    <row r="51" spans="1:19" hidden="1" x14ac:dyDescent="0.3">
      <c r="A51" s="1" t="s">
        <v>35</v>
      </c>
      <c r="B51" s="17">
        <f>+B44</f>
        <v>1182</v>
      </c>
      <c r="C51" s="17">
        <f t="shared" ref="C51:M51" si="27">+C44</f>
        <v>2064</v>
      </c>
      <c r="D51" s="17">
        <f t="shared" si="27"/>
        <v>1107</v>
      </c>
      <c r="E51" s="17">
        <f t="shared" si="27"/>
        <v>150</v>
      </c>
      <c r="F51" s="17">
        <f t="shared" si="27"/>
        <v>150</v>
      </c>
      <c r="G51" s="23">
        <f t="shared" si="27"/>
        <v>150</v>
      </c>
      <c r="H51" s="23">
        <f t="shared" si="27"/>
        <v>150</v>
      </c>
      <c r="I51" s="23">
        <f t="shared" si="27"/>
        <v>150</v>
      </c>
      <c r="J51" s="23">
        <f t="shared" si="27"/>
        <v>150</v>
      </c>
      <c r="K51" s="23">
        <f t="shared" si="27"/>
        <v>150</v>
      </c>
      <c r="L51" s="23">
        <f t="shared" si="27"/>
        <v>150</v>
      </c>
      <c r="M51" s="23">
        <f t="shared" si="27"/>
        <v>150</v>
      </c>
      <c r="N51" s="8">
        <f t="shared" ref="N51:N52" si="28">SUM(B51:M51)</f>
        <v>5703</v>
      </c>
    </row>
    <row r="52" spans="1:19" x14ac:dyDescent="0.3">
      <c r="A52" s="13" t="s">
        <v>40</v>
      </c>
      <c r="B52" s="20">
        <f>+B50+B51</f>
        <v>54679.144</v>
      </c>
      <c r="C52" s="20">
        <f t="shared" ref="C52:M52" si="29">+C50+C51</f>
        <v>55561.144</v>
      </c>
      <c r="D52" s="20">
        <f t="shared" si="29"/>
        <v>27855.572</v>
      </c>
      <c r="E52" s="20">
        <f t="shared" si="29"/>
        <v>150</v>
      </c>
      <c r="F52" s="20">
        <f t="shared" si="29"/>
        <v>150</v>
      </c>
      <c r="G52" s="26">
        <f t="shared" si="29"/>
        <v>150</v>
      </c>
      <c r="H52" s="26">
        <f t="shared" si="29"/>
        <v>150</v>
      </c>
      <c r="I52" s="26">
        <f t="shared" si="29"/>
        <v>150</v>
      </c>
      <c r="J52" s="26">
        <f t="shared" si="29"/>
        <v>150</v>
      </c>
      <c r="K52" s="26">
        <f t="shared" si="29"/>
        <v>150</v>
      </c>
      <c r="L52" s="26">
        <f t="shared" si="29"/>
        <v>150</v>
      </c>
      <c r="M52" s="26">
        <f t="shared" si="29"/>
        <v>150</v>
      </c>
      <c r="N52" s="14">
        <f t="shared" si="28"/>
        <v>139445.85999999999</v>
      </c>
      <c r="P52" s="3" t="s">
        <v>123</v>
      </c>
      <c r="Q52" s="10" t="s">
        <v>28</v>
      </c>
      <c r="R52" s="10" t="s">
        <v>29</v>
      </c>
      <c r="S52" s="10" t="s">
        <v>30</v>
      </c>
    </row>
    <row r="53" spans="1:19" x14ac:dyDescent="0.3">
      <c r="B53" s="15"/>
      <c r="C53" s="15"/>
      <c r="D53" s="15"/>
      <c r="E53" s="15"/>
      <c r="F53" s="15"/>
      <c r="G53" s="21"/>
      <c r="H53" s="21"/>
      <c r="I53" s="21"/>
      <c r="J53" s="21"/>
      <c r="K53" s="21"/>
      <c r="L53" s="21"/>
      <c r="M53" s="21"/>
      <c r="P53" s="1" t="s">
        <v>10</v>
      </c>
      <c r="Q53" s="8">
        <v>2529.9299999999998</v>
      </c>
      <c r="R53" s="8">
        <v>1925.36</v>
      </c>
      <c r="S53" s="8">
        <v>1500</v>
      </c>
    </row>
    <row r="54" spans="1:19" x14ac:dyDescent="0.3">
      <c r="A54" t="s">
        <v>167</v>
      </c>
      <c r="B54" s="15"/>
      <c r="C54" s="15"/>
      <c r="D54" s="15"/>
      <c r="E54" s="81"/>
      <c r="F54" s="15"/>
      <c r="G54" s="21"/>
      <c r="H54" s="21"/>
      <c r="I54" s="21"/>
      <c r="J54" s="21"/>
      <c r="K54" s="21"/>
      <c r="L54" s="21"/>
      <c r="M54" s="21"/>
    </row>
    <row r="55" spans="1:19" x14ac:dyDescent="0.3">
      <c r="A55" t="s">
        <v>168</v>
      </c>
      <c r="B55" s="15"/>
      <c r="C55" s="15"/>
      <c r="D55" s="15"/>
      <c r="E55" s="15"/>
      <c r="F55" s="15"/>
      <c r="G55" s="21"/>
      <c r="H55" s="21"/>
      <c r="I55" s="21"/>
      <c r="J55" s="21"/>
      <c r="K55" s="21"/>
      <c r="L55" s="21"/>
      <c r="M55" s="21"/>
      <c r="P55" s="3" t="s">
        <v>124</v>
      </c>
      <c r="Q55" s="10" t="s">
        <v>28</v>
      </c>
      <c r="R55" s="10" t="s">
        <v>29</v>
      </c>
      <c r="S55" s="10" t="s">
        <v>30</v>
      </c>
    </row>
    <row r="56" spans="1:19" x14ac:dyDescent="0.3">
      <c r="B56" s="15"/>
      <c r="C56" s="15"/>
      <c r="D56" s="15"/>
      <c r="E56" s="15"/>
      <c r="F56" s="15"/>
      <c r="G56" s="21"/>
      <c r="H56" s="21"/>
      <c r="I56" s="21"/>
      <c r="J56" s="21"/>
      <c r="K56" s="21"/>
      <c r="L56" s="21"/>
      <c r="M56" s="21"/>
      <c r="P56" s="1" t="s">
        <v>10</v>
      </c>
      <c r="Q56" s="8">
        <f>+Q53*12</f>
        <v>30359.159999999996</v>
      </c>
      <c r="R56" s="8">
        <f t="shared" ref="R56:S56" si="30">+R53*12</f>
        <v>23104.32</v>
      </c>
      <c r="S56" s="8">
        <f t="shared" si="30"/>
        <v>18000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2310-7822-4BD3-BACD-8C81D340934B}">
  <sheetPr>
    <tabColor rgb="FFFF0000"/>
  </sheetPr>
  <dimension ref="A1:I31"/>
  <sheetViews>
    <sheetView topLeftCell="A7" zoomScaleNormal="100" workbookViewId="0"/>
  </sheetViews>
  <sheetFormatPr baseColWidth="10" defaultRowHeight="14.4" x14ac:dyDescent="0.3"/>
  <cols>
    <col min="1" max="1" width="40.21875" bestFit="1" customWidth="1"/>
    <col min="2" max="2" width="11" bestFit="1" customWidth="1"/>
    <col min="3" max="3" width="11.5546875" bestFit="1" customWidth="1"/>
    <col min="4" max="5" width="11.6640625" bestFit="1" customWidth="1"/>
    <col min="6" max="6" width="11.5546875" bestFit="1" customWidth="1"/>
    <col min="7" max="8" width="11.6640625" bestFit="1" customWidth="1"/>
    <col min="9" max="9" width="12.6640625" bestFit="1" customWidth="1"/>
  </cols>
  <sheetData>
    <row r="1" spans="1:9" x14ac:dyDescent="0.3">
      <c r="A1" s="3" t="s">
        <v>180</v>
      </c>
      <c r="B1" s="86" t="s">
        <v>46</v>
      </c>
      <c r="C1" s="86" t="s">
        <v>47</v>
      </c>
      <c r="D1" s="86" t="s">
        <v>48</v>
      </c>
      <c r="E1" s="86" t="s">
        <v>49</v>
      </c>
      <c r="F1" s="86" t="s">
        <v>50</v>
      </c>
      <c r="G1" s="86" t="s">
        <v>51</v>
      </c>
      <c r="H1" s="86" t="s">
        <v>52</v>
      </c>
      <c r="I1" s="86" t="s">
        <v>27</v>
      </c>
    </row>
    <row r="3" spans="1:9" x14ac:dyDescent="0.3">
      <c r="A3" s="90" t="s">
        <v>155</v>
      </c>
      <c r="B3" s="91">
        <f>+B5+B9</f>
        <v>-9028</v>
      </c>
      <c r="C3" s="91">
        <f t="shared" ref="C3:H3" si="0">+C5+C9</f>
        <v>-22874.129999999997</v>
      </c>
      <c r="D3" s="91">
        <f t="shared" si="0"/>
        <v>-19672.129999999997</v>
      </c>
      <c r="E3" s="91">
        <f t="shared" si="0"/>
        <v>-19799.129999999997</v>
      </c>
      <c r="F3" s="91">
        <f t="shared" si="0"/>
        <v>-19687.129999999997</v>
      </c>
      <c r="G3" s="91">
        <f t="shared" si="0"/>
        <v>-20074.129999999997</v>
      </c>
      <c r="H3" s="91">
        <f t="shared" si="0"/>
        <v>-24737.129999999997</v>
      </c>
      <c r="I3" s="91">
        <f t="shared" ref="I3:I29" si="1">SUM(B3:H3)</f>
        <v>-135871.78</v>
      </c>
    </row>
    <row r="4" spans="1:9" ht="5.55" customHeight="1" x14ac:dyDescent="0.3">
      <c r="B4" s="85"/>
      <c r="C4" s="85"/>
      <c r="D4" s="85"/>
      <c r="E4" s="85"/>
      <c r="F4" s="85"/>
      <c r="G4" s="85"/>
      <c r="H4" s="85"/>
      <c r="I4" s="85">
        <f t="shared" si="1"/>
        <v>0</v>
      </c>
    </row>
    <row r="5" spans="1:9" s="101" customFormat="1" ht="12" x14ac:dyDescent="0.25">
      <c r="A5" s="92" t="s">
        <v>144</v>
      </c>
      <c r="B5" s="93">
        <f>SUM(B6:B7)</f>
        <v>0</v>
      </c>
      <c r="C5" s="93">
        <f t="shared" ref="C5:H5" si="2">SUM(C6:C7)</f>
        <v>0</v>
      </c>
      <c r="D5" s="93">
        <f t="shared" si="2"/>
        <v>0</v>
      </c>
      <c r="E5" s="93">
        <f t="shared" si="2"/>
        <v>0</v>
      </c>
      <c r="F5" s="93">
        <f t="shared" si="2"/>
        <v>0</v>
      </c>
      <c r="G5" s="93">
        <f t="shared" si="2"/>
        <v>0</v>
      </c>
      <c r="H5" s="93">
        <f t="shared" si="2"/>
        <v>0</v>
      </c>
      <c r="I5" s="93">
        <f t="shared" si="1"/>
        <v>0</v>
      </c>
    </row>
    <row r="6" spans="1:9" s="101" customFormat="1" ht="12" x14ac:dyDescent="0.25">
      <c r="A6" s="94" t="s">
        <v>145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f t="shared" si="1"/>
        <v>0</v>
      </c>
    </row>
    <row r="7" spans="1:9" s="101" customFormat="1" ht="12" x14ac:dyDescent="0.25">
      <c r="A7" s="95" t="s">
        <v>146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f t="shared" si="1"/>
        <v>0</v>
      </c>
    </row>
    <row r="8" spans="1:9" s="101" customFormat="1" ht="4.05" customHeight="1" x14ac:dyDescent="0.25">
      <c r="A8" s="96"/>
      <c r="B8" s="97"/>
      <c r="C8" s="97"/>
      <c r="D8" s="97"/>
      <c r="E8" s="97"/>
      <c r="F8" s="97"/>
      <c r="G8" s="97"/>
      <c r="H8" s="97"/>
      <c r="I8" s="97">
        <f t="shared" si="1"/>
        <v>0</v>
      </c>
    </row>
    <row r="9" spans="1:9" s="101" customFormat="1" ht="12" x14ac:dyDescent="0.25">
      <c r="A9" s="98" t="s">
        <v>147</v>
      </c>
      <c r="B9" s="93">
        <f>+B10+B14</f>
        <v>-9028</v>
      </c>
      <c r="C9" s="93">
        <f t="shared" ref="C9:H9" si="3">+C10+C14</f>
        <v>-22874.129999999997</v>
      </c>
      <c r="D9" s="93">
        <f t="shared" si="3"/>
        <v>-19672.129999999997</v>
      </c>
      <c r="E9" s="93">
        <f t="shared" si="3"/>
        <v>-19799.129999999997</v>
      </c>
      <c r="F9" s="93">
        <f t="shared" si="3"/>
        <v>-19687.129999999997</v>
      </c>
      <c r="G9" s="93">
        <f t="shared" si="3"/>
        <v>-20074.129999999997</v>
      </c>
      <c r="H9" s="93">
        <f t="shared" si="3"/>
        <v>-24737.129999999997</v>
      </c>
      <c r="I9" s="93">
        <f t="shared" si="1"/>
        <v>-135871.78</v>
      </c>
    </row>
    <row r="10" spans="1:9" s="101" customFormat="1" ht="12" x14ac:dyDescent="0.25">
      <c r="A10" s="99" t="s">
        <v>148</v>
      </c>
      <c r="B10" s="93"/>
      <c r="C10" s="93"/>
      <c r="D10" s="93"/>
      <c r="E10" s="93"/>
      <c r="F10" s="93"/>
      <c r="G10" s="93"/>
      <c r="H10" s="93"/>
      <c r="I10" s="93">
        <f t="shared" si="1"/>
        <v>0</v>
      </c>
    </row>
    <row r="11" spans="1:9" s="101" customFormat="1" ht="12" x14ac:dyDescent="0.25">
      <c r="A11" s="100" t="s">
        <v>149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f t="shared" si="1"/>
        <v>0</v>
      </c>
    </row>
    <row r="12" spans="1:9" s="101" customFormat="1" ht="12" x14ac:dyDescent="0.25">
      <c r="A12" s="100" t="s">
        <v>150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f t="shared" si="1"/>
        <v>0</v>
      </c>
    </row>
    <row r="13" spans="1:9" s="101" customFormat="1" ht="12" x14ac:dyDescent="0.25">
      <c r="A13" s="100" t="s">
        <v>151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f t="shared" si="1"/>
        <v>0</v>
      </c>
    </row>
    <row r="14" spans="1:9" s="101" customFormat="1" ht="12" x14ac:dyDescent="0.25">
      <c r="A14" s="99" t="s">
        <v>152</v>
      </c>
      <c r="B14" s="93">
        <f>+B15+B16</f>
        <v>-9028</v>
      </c>
      <c r="C14" s="93">
        <f t="shared" ref="C14:H14" si="4">+C15+C16</f>
        <v>-22874.129999999997</v>
      </c>
      <c r="D14" s="93">
        <f t="shared" si="4"/>
        <v>-19672.129999999997</v>
      </c>
      <c r="E14" s="93">
        <f t="shared" si="4"/>
        <v>-19799.129999999997</v>
      </c>
      <c r="F14" s="93">
        <f t="shared" si="4"/>
        <v>-19687.129999999997</v>
      </c>
      <c r="G14" s="93">
        <f t="shared" si="4"/>
        <v>-20074.129999999997</v>
      </c>
      <c r="H14" s="93">
        <f t="shared" si="4"/>
        <v>-24737.129999999997</v>
      </c>
      <c r="I14" s="93">
        <f t="shared" si="1"/>
        <v>-135871.78</v>
      </c>
    </row>
    <row r="15" spans="1:9" s="101" customFormat="1" ht="12" x14ac:dyDescent="0.25">
      <c r="A15" s="100" t="s">
        <v>153</v>
      </c>
      <c r="B15" s="93">
        <f>-CosteEquipo2020!G52</f>
        <v>-150</v>
      </c>
      <c r="C15" s="107">
        <f>+CosteEquipo2020!R46</f>
        <v>-12659.129999999997</v>
      </c>
      <c r="D15" s="107">
        <f>+C15</f>
        <v>-12659.129999999997</v>
      </c>
      <c r="E15" s="107">
        <f t="shared" ref="E15:H15" si="5">+D15</f>
        <v>-12659.129999999997</v>
      </c>
      <c r="F15" s="107">
        <f t="shared" si="5"/>
        <v>-12659.129999999997</v>
      </c>
      <c r="G15" s="107">
        <f t="shared" si="5"/>
        <v>-12659.129999999997</v>
      </c>
      <c r="H15" s="107">
        <f t="shared" si="5"/>
        <v>-12659.129999999997</v>
      </c>
      <c r="I15" s="93">
        <f t="shared" si="1"/>
        <v>-76104.779999999984</v>
      </c>
    </row>
    <row r="16" spans="1:9" s="101" customFormat="1" ht="12" x14ac:dyDescent="0.25">
      <c r="A16" s="100" t="s">
        <v>154</v>
      </c>
      <c r="B16" s="93">
        <f>-'GG2020'!G11</f>
        <v>-8878</v>
      </c>
      <c r="C16" s="93">
        <f>-'GG2020'!H11</f>
        <v>-10215</v>
      </c>
      <c r="D16" s="93">
        <f>-'GG2020'!I11</f>
        <v>-7013</v>
      </c>
      <c r="E16" s="93">
        <f>-'GG2020'!J11</f>
        <v>-7140</v>
      </c>
      <c r="F16" s="93">
        <f>-'GG2020'!K11</f>
        <v>-7028</v>
      </c>
      <c r="G16" s="93">
        <f>-'GG2020'!L11</f>
        <v>-7415</v>
      </c>
      <c r="H16" s="93">
        <f>-'GG2020'!M11</f>
        <v>-12078</v>
      </c>
      <c r="I16" s="93">
        <f t="shared" si="1"/>
        <v>-59767</v>
      </c>
    </row>
    <row r="17" spans="1:9" x14ac:dyDescent="0.3">
      <c r="A17" s="2"/>
      <c r="B17" s="85"/>
      <c r="C17" s="85"/>
      <c r="D17" s="85"/>
      <c r="E17" s="85"/>
      <c r="F17" s="85"/>
      <c r="G17" s="85"/>
      <c r="H17" s="85"/>
      <c r="I17" s="85"/>
    </row>
    <row r="18" spans="1:9" x14ac:dyDescent="0.3">
      <c r="A18" s="87" t="s">
        <v>164</v>
      </c>
      <c r="B18" s="88">
        <f>+B19+B20</f>
        <v>0</v>
      </c>
      <c r="C18" s="88">
        <f t="shared" ref="C18:H18" si="6">+C19+C20</f>
        <v>0</v>
      </c>
      <c r="D18" s="88">
        <f t="shared" si="6"/>
        <v>0</v>
      </c>
      <c r="E18" s="88">
        <f t="shared" si="6"/>
        <v>0</v>
      </c>
      <c r="F18" s="88">
        <f t="shared" si="6"/>
        <v>0</v>
      </c>
      <c r="G18" s="88">
        <f t="shared" si="6"/>
        <v>0</v>
      </c>
      <c r="H18" s="88">
        <f t="shared" si="6"/>
        <v>0</v>
      </c>
      <c r="I18" s="88">
        <f t="shared" si="1"/>
        <v>0</v>
      </c>
    </row>
    <row r="19" spans="1:9" x14ac:dyDescent="0.3">
      <c r="A19" s="83" t="s">
        <v>156</v>
      </c>
      <c r="B19" s="9">
        <v>0</v>
      </c>
      <c r="C19" s="9"/>
      <c r="D19" s="9"/>
      <c r="E19" s="9"/>
      <c r="F19" s="9"/>
      <c r="G19" s="9"/>
      <c r="H19" s="9"/>
      <c r="I19" s="9">
        <f t="shared" si="1"/>
        <v>0</v>
      </c>
    </row>
    <row r="20" spans="1:9" x14ac:dyDescent="0.3">
      <c r="A20" s="83" t="s">
        <v>157</v>
      </c>
      <c r="B20" s="9">
        <v>0</v>
      </c>
      <c r="C20" s="9"/>
      <c r="D20" s="9"/>
      <c r="E20" s="9"/>
      <c r="F20" s="9"/>
      <c r="G20" s="9"/>
      <c r="H20" s="9"/>
      <c r="I20" s="9">
        <f t="shared" si="1"/>
        <v>0</v>
      </c>
    </row>
    <row r="21" spans="1:9" x14ac:dyDescent="0.3">
      <c r="B21" s="85"/>
      <c r="C21" s="85"/>
      <c r="D21" s="85"/>
      <c r="E21" s="85"/>
      <c r="F21" s="85"/>
      <c r="G21" s="85"/>
      <c r="H21" s="85"/>
      <c r="I21" s="85"/>
    </row>
    <row r="22" spans="1:9" x14ac:dyDescent="0.3">
      <c r="A22" s="82" t="s">
        <v>165</v>
      </c>
      <c r="B22" s="89">
        <v>0</v>
      </c>
      <c r="C22" s="89">
        <v>-4750</v>
      </c>
      <c r="D22" s="89">
        <v>0</v>
      </c>
      <c r="E22" s="89">
        <v>0</v>
      </c>
      <c r="F22" s="89">
        <v>-4187.5</v>
      </c>
      <c r="G22" s="89">
        <v>0</v>
      </c>
      <c r="H22" s="89">
        <v>-4187.5</v>
      </c>
      <c r="I22" s="89">
        <f t="shared" si="1"/>
        <v>-13125</v>
      </c>
    </row>
    <row r="23" spans="1:9" x14ac:dyDescent="0.3">
      <c r="B23" s="85"/>
      <c r="C23" s="85"/>
      <c r="D23" s="85"/>
      <c r="E23" s="85"/>
      <c r="F23" s="85"/>
      <c r="G23" s="85"/>
      <c r="H23" s="85"/>
      <c r="I23" s="85"/>
    </row>
    <row r="24" spans="1:9" x14ac:dyDescent="0.3">
      <c r="A24" s="82" t="s">
        <v>158</v>
      </c>
      <c r="B24" s="89">
        <f>SUM(B25:B29)</f>
        <v>0</v>
      </c>
      <c r="C24" s="89">
        <f t="shared" ref="C24:H24" si="7">SUM(C25:C29)</f>
        <v>0</v>
      </c>
      <c r="D24" s="89">
        <f t="shared" si="7"/>
        <v>0</v>
      </c>
      <c r="E24" s="89">
        <f t="shared" si="7"/>
        <v>0</v>
      </c>
      <c r="F24" s="89">
        <f t="shared" si="7"/>
        <v>0</v>
      </c>
      <c r="G24" s="89">
        <f t="shared" si="7"/>
        <v>0</v>
      </c>
      <c r="H24" s="89">
        <f t="shared" si="7"/>
        <v>0</v>
      </c>
      <c r="I24" s="89">
        <f t="shared" si="1"/>
        <v>0</v>
      </c>
    </row>
    <row r="25" spans="1:9" x14ac:dyDescent="0.3">
      <c r="A25" s="1" t="s">
        <v>159</v>
      </c>
      <c r="B25" s="9">
        <v>0</v>
      </c>
      <c r="C25" s="9">
        <f>+B25</f>
        <v>0</v>
      </c>
      <c r="D25" s="9">
        <f t="shared" ref="D25:H25" si="8">+C25</f>
        <v>0</v>
      </c>
      <c r="E25" s="9">
        <f t="shared" si="8"/>
        <v>0</v>
      </c>
      <c r="F25" s="9">
        <f t="shared" si="8"/>
        <v>0</v>
      </c>
      <c r="G25" s="9">
        <f t="shared" si="8"/>
        <v>0</v>
      </c>
      <c r="H25" s="9">
        <f t="shared" si="8"/>
        <v>0</v>
      </c>
      <c r="I25" s="9">
        <f t="shared" si="1"/>
        <v>0</v>
      </c>
    </row>
    <row r="26" spans="1:9" x14ac:dyDescent="0.3">
      <c r="A26" s="1" t="s">
        <v>160</v>
      </c>
      <c r="B26" s="9">
        <v>0</v>
      </c>
      <c r="C26" s="9">
        <f t="shared" ref="C26:H29" si="9">+B26</f>
        <v>0</v>
      </c>
      <c r="D26" s="9">
        <f t="shared" si="9"/>
        <v>0</v>
      </c>
      <c r="E26" s="9">
        <f t="shared" si="9"/>
        <v>0</v>
      </c>
      <c r="F26" s="9">
        <f t="shared" si="9"/>
        <v>0</v>
      </c>
      <c r="G26" s="9">
        <f t="shared" si="9"/>
        <v>0</v>
      </c>
      <c r="H26" s="9">
        <f t="shared" si="9"/>
        <v>0</v>
      </c>
      <c r="I26" s="9">
        <f t="shared" si="1"/>
        <v>0</v>
      </c>
    </row>
    <row r="27" spans="1:9" x14ac:dyDescent="0.3">
      <c r="A27" s="1" t="s">
        <v>161</v>
      </c>
      <c r="B27" s="9">
        <v>0</v>
      </c>
      <c r="C27" s="9">
        <f t="shared" si="9"/>
        <v>0</v>
      </c>
      <c r="D27" s="9">
        <f t="shared" si="9"/>
        <v>0</v>
      </c>
      <c r="E27" s="9">
        <f t="shared" si="9"/>
        <v>0</v>
      </c>
      <c r="F27" s="9">
        <f t="shared" si="9"/>
        <v>0</v>
      </c>
      <c r="G27" s="9">
        <f t="shared" si="9"/>
        <v>0</v>
      </c>
      <c r="H27" s="9">
        <f t="shared" si="9"/>
        <v>0</v>
      </c>
      <c r="I27" s="9">
        <f t="shared" si="1"/>
        <v>0</v>
      </c>
    </row>
    <row r="28" spans="1:9" x14ac:dyDescent="0.3">
      <c r="A28" s="1" t="s">
        <v>162</v>
      </c>
      <c r="B28" s="9">
        <v>0</v>
      </c>
      <c r="C28" s="9">
        <f t="shared" si="9"/>
        <v>0</v>
      </c>
      <c r="D28" s="9">
        <f t="shared" si="9"/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1"/>
        <v>0</v>
      </c>
    </row>
    <row r="29" spans="1:9" x14ac:dyDescent="0.3">
      <c r="A29" s="1" t="s">
        <v>163</v>
      </c>
      <c r="B29" s="9">
        <v>0</v>
      </c>
      <c r="C29" s="9">
        <f t="shared" si="9"/>
        <v>0</v>
      </c>
      <c r="D29" s="9">
        <f t="shared" si="9"/>
        <v>0</v>
      </c>
      <c r="E29" s="9">
        <f t="shared" si="9"/>
        <v>0</v>
      </c>
      <c r="F29" s="9">
        <f t="shared" si="9"/>
        <v>0</v>
      </c>
      <c r="G29" s="9">
        <f t="shared" si="9"/>
        <v>0</v>
      </c>
      <c r="H29" s="9">
        <f t="shared" si="9"/>
        <v>0</v>
      </c>
      <c r="I29" s="9">
        <f t="shared" si="1"/>
        <v>0</v>
      </c>
    </row>
    <row r="30" spans="1:9" x14ac:dyDescent="0.3">
      <c r="B30" s="85"/>
      <c r="C30" s="85"/>
      <c r="D30" s="85"/>
      <c r="E30" s="85"/>
      <c r="F30" s="85"/>
      <c r="G30" s="85"/>
      <c r="H30" s="85"/>
      <c r="I30" s="85"/>
    </row>
    <row r="31" spans="1:9" x14ac:dyDescent="0.3">
      <c r="A31" s="82" t="s">
        <v>166</v>
      </c>
      <c r="B31" s="88">
        <f t="shared" ref="B31:H31" si="10">+B3+B18+B22+B24</f>
        <v>-9028</v>
      </c>
      <c r="C31" s="88">
        <f t="shared" si="10"/>
        <v>-27624.129999999997</v>
      </c>
      <c r="D31" s="88">
        <f t="shared" si="10"/>
        <v>-19672.129999999997</v>
      </c>
      <c r="E31" s="88">
        <f t="shared" si="10"/>
        <v>-19799.129999999997</v>
      </c>
      <c r="F31" s="88">
        <f t="shared" si="10"/>
        <v>-23874.629999999997</v>
      </c>
      <c r="G31" s="88">
        <f t="shared" si="10"/>
        <v>-20074.129999999997</v>
      </c>
      <c r="H31" s="88">
        <f t="shared" si="10"/>
        <v>-28924.629999999997</v>
      </c>
      <c r="I31" s="88">
        <f>SUM(B31:H31)</f>
        <v>-148996.78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579D-9133-45FC-8820-974E6D721519}">
  <sheetPr>
    <tabColor rgb="FFFF0000"/>
  </sheetPr>
  <dimension ref="A1:I31"/>
  <sheetViews>
    <sheetView zoomScaleNormal="100" workbookViewId="0"/>
  </sheetViews>
  <sheetFormatPr baseColWidth="10" defaultRowHeight="14.4" x14ac:dyDescent="0.3"/>
  <cols>
    <col min="1" max="1" width="40.21875" bestFit="1" customWidth="1"/>
    <col min="2" max="2" width="11" bestFit="1" customWidth="1"/>
    <col min="3" max="3" width="12.6640625" bestFit="1" customWidth="1"/>
    <col min="4" max="5" width="11" bestFit="1" customWidth="1"/>
    <col min="6" max="6" width="11.5546875" bestFit="1" customWidth="1"/>
    <col min="7" max="7" width="11" bestFit="1" customWidth="1"/>
    <col min="8" max="8" width="11.6640625" bestFit="1" customWidth="1"/>
    <col min="9" max="9" width="12.6640625" bestFit="1" customWidth="1"/>
  </cols>
  <sheetData>
    <row r="1" spans="1:9" x14ac:dyDescent="0.3">
      <c r="A1" s="3" t="s">
        <v>179</v>
      </c>
      <c r="B1" s="86" t="s">
        <v>46</v>
      </c>
      <c r="C1" s="86" t="s">
        <v>47</v>
      </c>
      <c r="D1" s="86" t="s">
        <v>48</v>
      </c>
      <c r="E1" s="86" t="s">
        <v>49</v>
      </c>
      <c r="F1" s="86" t="s">
        <v>50</v>
      </c>
      <c r="G1" s="86" t="s">
        <v>51</v>
      </c>
      <c r="H1" s="86" t="s">
        <v>52</v>
      </c>
      <c r="I1" s="86" t="s">
        <v>27</v>
      </c>
    </row>
    <row r="3" spans="1:9" x14ac:dyDescent="0.3">
      <c r="A3" s="90" t="s">
        <v>155</v>
      </c>
      <c r="B3" s="91">
        <f>+B5+B9</f>
        <v>-9028</v>
      </c>
      <c r="C3" s="91">
        <f t="shared" ref="C3:H3" si="0">+C5+C9</f>
        <v>-90215</v>
      </c>
      <c r="D3" s="91">
        <f t="shared" si="0"/>
        <v>-7013</v>
      </c>
      <c r="E3" s="91">
        <f t="shared" si="0"/>
        <v>-7140</v>
      </c>
      <c r="F3" s="91">
        <f t="shared" si="0"/>
        <v>-7028</v>
      </c>
      <c r="G3" s="91">
        <f t="shared" si="0"/>
        <v>-7415</v>
      </c>
      <c r="H3" s="91">
        <f t="shared" si="0"/>
        <v>-12078</v>
      </c>
      <c r="I3" s="91">
        <f t="shared" ref="I3:I29" si="1">SUM(B3:H3)</f>
        <v>-139917</v>
      </c>
    </row>
    <row r="4" spans="1:9" ht="5.55" customHeight="1" x14ac:dyDescent="0.3">
      <c r="B4" s="85"/>
      <c r="C4" s="85"/>
      <c r="D4" s="85"/>
      <c r="E4" s="85"/>
      <c r="F4" s="85"/>
      <c r="G4" s="85"/>
      <c r="H4" s="85"/>
      <c r="I4" s="85">
        <f t="shared" si="1"/>
        <v>0</v>
      </c>
    </row>
    <row r="5" spans="1:9" s="101" customFormat="1" ht="12" x14ac:dyDescent="0.25">
      <c r="A5" s="92" t="s">
        <v>144</v>
      </c>
      <c r="B5" s="93">
        <f>SUM(B6:B7)</f>
        <v>0</v>
      </c>
      <c r="C5" s="93">
        <f t="shared" ref="C5:H5" si="2">SUM(C6:C7)</f>
        <v>0</v>
      </c>
      <c r="D5" s="93">
        <f t="shared" si="2"/>
        <v>0</v>
      </c>
      <c r="E5" s="93">
        <f t="shared" si="2"/>
        <v>0</v>
      </c>
      <c r="F5" s="93">
        <f t="shared" si="2"/>
        <v>0</v>
      </c>
      <c r="G5" s="93">
        <f t="shared" si="2"/>
        <v>0</v>
      </c>
      <c r="H5" s="93">
        <f t="shared" si="2"/>
        <v>0</v>
      </c>
      <c r="I5" s="93">
        <f t="shared" si="1"/>
        <v>0</v>
      </c>
    </row>
    <row r="6" spans="1:9" s="101" customFormat="1" ht="12" x14ac:dyDescent="0.25">
      <c r="A6" s="94" t="s">
        <v>145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f t="shared" si="1"/>
        <v>0</v>
      </c>
    </row>
    <row r="7" spans="1:9" s="101" customFormat="1" ht="12" x14ac:dyDescent="0.25">
      <c r="A7" s="95" t="s">
        <v>146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f t="shared" si="1"/>
        <v>0</v>
      </c>
    </row>
    <row r="8" spans="1:9" s="101" customFormat="1" ht="4.05" customHeight="1" x14ac:dyDescent="0.25">
      <c r="A8" s="96"/>
      <c r="B8" s="97"/>
      <c r="C8" s="97"/>
      <c r="D8" s="97"/>
      <c r="E8" s="97"/>
      <c r="F8" s="97"/>
      <c r="G8" s="97"/>
      <c r="H8" s="97"/>
      <c r="I8" s="97">
        <f t="shared" si="1"/>
        <v>0</v>
      </c>
    </row>
    <row r="9" spans="1:9" s="101" customFormat="1" ht="12" x14ac:dyDescent="0.25">
      <c r="A9" s="98" t="s">
        <v>147</v>
      </c>
      <c r="B9" s="93">
        <f>+B10+B14</f>
        <v>-9028</v>
      </c>
      <c r="C9" s="93">
        <f t="shared" ref="C9:H9" si="3">+C10+C14</f>
        <v>-90215</v>
      </c>
      <c r="D9" s="93">
        <f t="shared" si="3"/>
        <v>-7013</v>
      </c>
      <c r="E9" s="93">
        <f t="shared" si="3"/>
        <v>-7140</v>
      </c>
      <c r="F9" s="93">
        <f t="shared" si="3"/>
        <v>-7028</v>
      </c>
      <c r="G9" s="93">
        <f t="shared" si="3"/>
        <v>-7415</v>
      </c>
      <c r="H9" s="93">
        <f t="shared" si="3"/>
        <v>-12078</v>
      </c>
      <c r="I9" s="93">
        <f t="shared" si="1"/>
        <v>-139917</v>
      </c>
    </row>
    <row r="10" spans="1:9" s="101" customFormat="1" ht="12" x14ac:dyDescent="0.25">
      <c r="A10" s="99" t="s">
        <v>148</v>
      </c>
      <c r="B10" s="93"/>
      <c r="C10" s="93"/>
      <c r="D10" s="93"/>
      <c r="E10" s="93"/>
      <c r="F10" s="93"/>
      <c r="G10" s="93"/>
      <c r="H10" s="93"/>
      <c r="I10" s="93">
        <f t="shared" si="1"/>
        <v>0</v>
      </c>
    </row>
    <row r="11" spans="1:9" s="101" customFormat="1" ht="12" x14ac:dyDescent="0.25">
      <c r="A11" s="100" t="s">
        <v>149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f t="shared" si="1"/>
        <v>0</v>
      </c>
    </row>
    <row r="12" spans="1:9" s="101" customFormat="1" ht="12" x14ac:dyDescent="0.25">
      <c r="A12" s="100" t="s">
        <v>150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f t="shared" si="1"/>
        <v>0</v>
      </c>
    </row>
    <row r="13" spans="1:9" s="101" customFormat="1" ht="12" x14ac:dyDescent="0.25">
      <c r="A13" s="100" t="s">
        <v>151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f t="shared" si="1"/>
        <v>0</v>
      </c>
    </row>
    <row r="14" spans="1:9" s="101" customFormat="1" ht="12" x14ac:dyDescent="0.25">
      <c r="A14" s="99" t="s">
        <v>152</v>
      </c>
      <c r="B14" s="93">
        <f>+B15+B16</f>
        <v>-9028</v>
      </c>
      <c r="C14" s="93">
        <f t="shared" ref="C14:H14" si="4">+C15+C16</f>
        <v>-90215</v>
      </c>
      <c r="D14" s="93">
        <f t="shared" si="4"/>
        <v>-7013</v>
      </c>
      <c r="E14" s="93">
        <f t="shared" si="4"/>
        <v>-7140</v>
      </c>
      <c r="F14" s="93">
        <f t="shared" si="4"/>
        <v>-7028</v>
      </c>
      <c r="G14" s="93">
        <f t="shared" si="4"/>
        <v>-7415</v>
      </c>
      <c r="H14" s="93">
        <f t="shared" si="4"/>
        <v>-12078</v>
      </c>
      <c r="I14" s="93">
        <f t="shared" si="1"/>
        <v>-139917</v>
      </c>
    </row>
    <row r="15" spans="1:9" s="101" customFormat="1" ht="12" x14ac:dyDescent="0.25">
      <c r="A15" s="100" t="s">
        <v>153</v>
      </c>
      <c r="B15" s="93">
        <f>-CosteEquipo2020!G52</f>
        <v>-150</v>
      </c>
      <c r="C15" s="107">
        <v>-80000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f t="shared" si="1"/>
        <v>-80150</v>
      </c>
    </row>
    <row r="16" spans="1:9" s="101" customFormat="1" ht="12" x14ac:dyDescent="0.25">
      <c r="A16" s="100" t="s">
        <v>154</v>
      </c>
      <c r="B16" s="93">
        <f>-'GG2020'!G11</f>
        <v>-8878</v>
      </c>
      <c r="C16" s="93">
        <f>-'GG2020'!H11</f>
        <v>-10215</v>
      </c>
      <c r="D16" s="93">
        <f>-'GG2020'!I11</f>
        <v>-7013</v>
      </c>
      <c r="E16" s="93">
        <f>-'GG2020'!J11</f>
        <v>-7140</v>
      </c>
      <c r="F16" s="93">
        <f>-'GG2020'!K11</f>
        <v>-7028</v>
      </c>
      <c r="G16" s="93">
        <f>-'GG2020'!L11</f>
        <v>-7415</v>
      </c>
      <c r="H16" s="93">
        <f>-'GG2020'!M11</f>
        <v>-12078</v>
      </c>
      <c r="I16" s="93">
        <f t="shared" si="1"/>
        <v>-59767</v>
      </c>
    </row>
    <row r="17" spans="1:9" x14ac:dyDescent="0.3">
      <c r="A17" s="2"/>
      <c r="B17" s="85"/>
      <c r="C17" s="85"/>
      <c r="D17" s="85"/>
      <c r="E17" s="85"/>
      <c r="F17" s="85"/>
      <c r="G17" s="85"/>
      <c r="H17" s="85"/>
      <c r="I17" s="85"/>
    </row>
    <row r="18" spans="1:9" x14ac:dyDescent="0.3">
      <c r="A18" s="87" t="s">
        <v>164</v>
      </c>
      <c r="B18" s="88">
        <f>+B19+B20</f>
        <v>0</v>
      </c>
      <c r="C18" s="88">
        <f t="shared" ref="C18:H18" si="5">+C19+C20</f>
        <v>0</v>
      </c>
      <c r="D18" s="88">
        <f t="shared" si="5"/>
        <v>0</v>
      </c>
      <c r="E18" s="88">
        <f t="shared" si="5"/>
        <v>0</v>
      </c>
      <c r="F18" s="88">
        <f t="shared" si="5"/>
        <v>0</v>
      </c>
      <c r="G18" s="88">
        <f t="shared" si="5"/>
        <v>0</v>
      </c>
      <c r="H18" s="88">
        <f t="shared" si="5"/>
        <v>0</v>
      </c>
      <c r="I18" s="88">
        <f t="shared" si="1"/>
        <v>0</v>
      </c>
    </row>
    <row r="19" spans="1:9" x14ac:dyDescent="0.3">
      <c r="A19" s="83" t="s">
        <v>156</v>
      </c>
      <c r="B19" s="9">
        <v>0</v>
      </c>
      <c r="C19" s="9"/>
      <c r="D19" s="9"/>
      <c r="E19" s="9"/>
      <c r="F19" s="9"/>
      <c r="G19" s="9"/>
      <c r="H19" s="9"/>
      <c r="I19" s="9">
        <f t="shared" si="1"/>
        <v>0</v>
      </c>
    </row>
    <row r="20" spans="1:9" x14ac:dyDescent="0.3">
      <c r="A20" s="83" t="s">
        <v>157</v>
      </c>
      <c r="B20" s="9">
        <v>0</v>
      </c>
      <c r="C20" s="9"/>
      <c r="D20" s="9"/>
      <c r="E20" s="9"/>
      <c r="F20" s="9"/>
      <c r="G20" s="9"/>
      <c r="H20" s="9"/>
      <c r="I20" s="9">
        <f t="shared" si="1"/>
        <v>0</v>
      </c>
    </row>
    <row r="21" spans="1:9" x14ac:dyDescent="0.3">
      <c r="B21" s="85"/>
      <c r="C21" s="85"/>
      <c r="D21" s="85"/>
      <c r="E21" s="85"/>
      <c r="F21" s="85"/>
      <c r="G21" s="85"/>
      <c r="H21" s="85"/>
      <c r="I21" s="85"/>
    </row>
    <row r="22" spans="1:9" x14ac:dyDescent="0.3">
      <c r="A22" s="82" t="s">
        <v>165</v>
      </c>
      <c r="B22" s="89">
        <v>0</v>
      </c>
      <c r="C22" s="89">
        <v>-4750</v>
      </c>
      <c r="D22" s="89">
        <v>0</v>
      </c>
      <c r="E22" s="89">
        <v>0</v>
      </c>
      <c r="F22" s="89">
        <v>-4187.5</v>
      </c>
      <c r="G22" s="89">
        <v>0</v>
      </c>
      <c r="H22" s="89">
        <v>-4187.5</v>
      </c>
      <c r="I22" s="89">
        <f t="shared" si="1"/>
        <v>-13125</v>
      </c>
    </row>
    <row r="23" spans="1:9" x14ac:dyDescent="0.3">
      <c r="B23" s="85"/>
      <c r="C23" s="85"/>
      <c r="D23" s="85"/>
      <c r="E23" s="85"/>
      <c r="F23" s="85"/>
      <c r="G23" s="85"/>
      <c r="H23" s="85"/>
      <c r="I23" s="85"/>
    </row>
    <row r="24" spans="1:9" x14ac:dyDescent="0.3">
      <c r="A24" s="82" t="s">
        <v>158</v>
      </c>
      <c r="B24" s="89">
        <f>SUM(B25:B29)</f>
        <v>0</v>
      </c>
      <c r="C24" s="89">
        <f t="shared" ref="C24:H24" si="6">SUM(C25:C29)</f>
        <v>0</v>
      </c>
      <c r="D24" s="89">
        <f t="shared" si="6"/>
        <v>0</v>
      </c>
      <c r="E24" s="89">
        <f t="shared" si="6"/>
        <v>0</v>
      </c>
      <c r="F24" s="89">
        <f t="shared" si="6"/>
        <v>0</v>
      </c>
      <c r="G24" s="89">
        <f t="shared" si="6"/>
        <v>0</v>
      </c>
      <c r="H24" s="89">
        <f t="shared" si="6"/>
        <v>0</v>
      </c>
      <c r="I24" s="89">
        <f t="shared" si="1"/>
        <v>0</v>
      </c>
    </row>
    <row r="25" spans="1:9" x14ac:dyDescent="0.3">
      <c r="A25" s="1" t="s">
        <v>159</v>
      </c>
      <c r="B25" s="9">
        <v>0</v>
      </c>
      <c r="C25" s="9">
        <f>+B25</f>
        <v>0</v>
      </c>
      <c r="D25" s="9">
        <f t="shared" ref="D25:H25" si="7">+C25</f>
        <v>0</v>
      </c>
      <c r="E25" s="9">
        <f t="shared" si="7"/>
        <v>0</v>
      </c>
      <c r="F25" s="9">
        <f t="shared" si="7"/>
        <v>0</v>
      </c>
      <c r="G25" s="9">
        <f t="shared" si="7"/>
        <v>0</v>
      </c>
      <c r="H25" s="9">
        <f t="shared" si="7"/>
        <v>0</v>
      </c>
      <c r="I25" s="9">
        <f t="shared" si="1"/>
        <v>0</v>
      </c>
    </row>
    <row r="26" spans="1:9" x14ac:dyDescent="0.3">
      <c r="A26" s="1" t="s">
        <v>160</v>
      </c>
      <c r="B26" s="9">
        <v>0</v>
      </c>
      <c r="C26" s="9">
        <f t="shared" ref="C26:H29" si="8">+B26</f>
        <v>0</v>
      </c>
      <c r="D26" s="9">
        <f t="shared" si="8"/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1"/>
        <v>0</v>
      </c>
    </row>
    <row r="27" spans="1:9" x14ac:dyDescent="0.3">
      <c r="A27" s="1" t="s">
        <v>161</v>
      </c>
      <c r="B27" s="9">
        <v>0</v>
      </c>
      <c r="C27" s="9">
        <f t="shared" si="8"/>
        <v>0</v>
      </c>
      <c r="D27" s="9">
        <f t="shared" si="8"/>
        <v>0</v>
      </c>
      <c r="E27" s="9">
        <f t="shared" si="8"/>
        <v>0</v>
      </c>
      <c r="F27" s="9">
        <f t="shared" si="8"/>
        <v>0</v>
      </c>
      <c r="G27" s="9">
        <f t="shared" si="8"/>
        <v>0</v>
      </c>
      <c r="H27" s="9">
        <f t="shared" si="8"/>
        <v>0</v>
      </c>
      <c r="I27" s="9">
        <f t="shared" si="1"/>
        <v>0</v>
      </c>
    </row>
    <row r="28" spans="1:9" x14ac:dyDescent="0.3">
      <c r="A28" s="1" t="s">
        <v>162</v>
      </c>
      <c r="B28" s="9">
        <v>0</v>
      </c>
      <c r="C28" s="9">
        <f t="shared" si="8"/>
        <v>0</v>
      </c>
      <c r="D28" s="9">
        <f t="shared" si="8"/>
        <v>0</v>
      </c>
      <c r="E28" s="9">
        <f t="shared" si="8"/>
        <v>0</v>
      </c>
      <c r="F28" s="9">
        <f t="shared" si="8"/>
        <v>0</v>
      </c>
      <c r="G28" s="9">
        <f t="shared" si="8"/>
        <v>0</v>
      </c>
      <c r="H28" s="9">
        <f t="shared" si="8"/>
        <v>0</v>
      </c>
      <c r="I28" s="9">
        <f t="shared" si="1"/>
        <v>0</v>
      </c>
    </row>
    <row r="29" spans="1:9" x14ac:dyDescent="0.3">
      <c r="A29" s="1" t="s">
        <v>163</v>
      </c>
      <c r="B29" s="9">
        <v>0</v>
      </c>
      <c r="C29" s="9">
        <f t="shared" si="8"/>
        <v>0</v>
      </c>
      <c r="D29" s="9">
        <f t="shared" si="8"/>
        <v>0</v>
      </c>
      <c r="E29" s="9">
        <f t="shared" si="8"/>
        <v>0</v>
      </c>
      <c r="F29" s="9">
        <f t="shared" si="8"/>
        <v>0</v>
      </c>
      <c r="G29" s="9">
        <f t="shared" si="8"/>
        <v>0</v>
      </c>
      <c r="H29" s="9">
        <f t="shared" si="8"/>
        <v>0</v>
      </c>
      <c r="I29" s="9">
        <f t="shared" si="1"/>
        <v>0</v>
      </c>
    </row>
    <row r="30" spans="1:9" x14ac:dyDescent="0.3">
      <c r="B30" s="85"/>
      <c r="C30" s="85"/>
      <c r="D30" s="85"/>
      <c r="E30" s="85"/>
      <c r="F30" s="85"/>
      <c r="G30" s="85"/>
      <c r="H30" s="85"/>
      <c r="I30" s="85"/>
    </row>
    <row r="31" spans="1:9" x14ac:dyDescent="0.3">
      <c r="A31" s="82" t="s">
        <v>166</v>
      </c>
      <c r="B31" s="88">
        <f t="shared" ref="B31:H31" si="9">+B3+B18+B22+B24</f>
        <v>-9028</v>
      </c>
      <c r="C31" s="88">
        <f t="shared" si="9"/>
        <v>-94965</v>
      </c>
      <c r="D31" s="88">
        <f t="shared" si="9"/>
        <v>-7013</v>
      </c>
      <c r="E31" s="88">
        <f t="shared" si="9"/>
        <v>-7140</v>
      </c>
      <c r="F31" s="88">
        <f t="shared" si="9"/>
        <v>-11215.5</v>
      </c>
      <c r="G31" s="88">
        <f t="shared" si="9"/>
        <v>-7415</v>
      </c>
      <c r="H31" s="88">
        <f t="shared" si="9"/>
        <v>-16265.5</v>
      </c>
      <c r="I31" s="88">
        <f>SUM(B31:H31)</f>
        <v>-153042</v>
      </c>
    </row>
  </sheetData>
  <pageMargins left="0.7" right="0.7" top="0.75" bottom="0.75" header="0.3" footer="0.3"/>
  <pageSetup paperSize="9" orientation="portrait" r:id="rId1"/>
  <headerFooter>
    <oddHeader>&amp;CLab para reiniciar tu negocio: recetas de gestión con Ferran Adrià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CB74-81FE-46DD-B5A1-341AAF15943F}">
  <sheetPr>
    <tabColor rgb="FFFF0000"/>
  </sheetPr>
  <dimension ref="A1:I31"/>
  <sheetViews>
    <sheetView zoomScaleNormal="100" workbookViewId="0">
      <selection activeCell="A2" sqref="A2"/>
    </sheetView>
  </sheetViews>
  <sheetFormatPr baseColWidth="10" defaultRowHeight="14.4" x14ac:dyDescent="0.3"/>
  <cols>
    <col min="1" max="1" width="40.21875" bestFit="1" customWidth="1"/>
    <col min="2" max="2" width="11" bestFit="1" customWidth="1"/>
    <col min="3" max="3" width="11.5546875" bestFit="1" customWidth="1"/>
    <col min="4" max="5" width="11" bestFit="1" customWidth="1"/>
    <col min="6" max="6" width="11.5546875" bestFit="1" customWidth="1"/>
    <col min="7" max="7" width="11" bestFit="1" customWidth="1"/>
    <col min="8" max="8" width="11.6640625" bestFit="1" customWidth="1"/>
    <col min="9" max="9" width="11.5546875" bestFit="1" customWidth="1"/>
  </cols>
  <sheetData>
    <row r="1" spans="1:9" x14ac:dyDescent="0.3">
      <c r="A1" s="3" t="s">
        <v>181</v>
      </c>
      <c r="B1" s="86" t="s">
        <v>46</v>
      </c>
      <c r="C1" s="86" t="s">
        <v>47</v>
      </c>
      <c r="D1" s="86" t="s">
        <v>48</v>
      </c>
      <c r="E1" s="86" t="s">
        <v>49</v>
      </c>
      <c r="F1" s="86" t="s">
        <v>50</v>
      </c>
      <c r="G1" s="86" t="s">
        <v>51</v>
      </c>
      <c r="H1" s="86" t="s">
        <v>52</v>
      </c>
      <c r="I1" s="86" t="s">
        <v>27</v>
      </c>
    </row>
    <row r="3" spans="1:9" x14ac:dyDescent="0.3">
      <c r="A3" s="90" t="s">
        <v>155</v>
      </c>
      <c r="B3" s="91">
        <f>+B5+B9</f>
        <v>-9028</v>
      </c>
      <c r="C3" s="91">
        <f t="shared" ref="C3:H3" si="0">+C5+C9</f>
        <v>-10365</v>
      </c>
      <c r="D3" s="91">
        <f t="shared" si="0"/>
        <v>-7163</v>
      </c>
      <c r="E3" s="91">
        <f t="shared" si="0"/>
        <v>-7290</v>
      </c>
      <c r="F3" s="91">
        <f t="shared" si="0"/>
        <v>-7178</v>
      </c>
      <c r="G3" s="91">
        <f t="shared" si="0"/>
        <v>-7565</v>
      </c>
      <c r="H3" s="91">
        <f t="shared" si="0"/>
        <v>-12228</v>
      </c>
      <c r="I3" s="91">
        <f t="shared" ref="I3:I29" si="1">SUM(B3:H3)</f>
        <v>-60817</v>
      </c>
    </row>
    <row r="4" spans="1:9" ht="5.55" customHeight="1" x14ac:dyDescent="0.3">
      <c r="B4" s="85"/>
      <c r="C4" s="85"/>
      <c r="D4" s="85"/>
      <c r="E4" s="85"/>
      <c r="F4" s="85"/>
      <c r="G4" s="85"/>
      <c r="H4" s="85"/>
      <c r="I4" s="85">
        <f t="shared" si="1"/>
        <v>0</v>
      </c>
    </row>
    <row r="5" spans="1:9" s="101" customFormat="1" ht="12" x14ac:dyDescent="0.25">
      <c r="A5" s="92" t="s">
        <v>144</v>
      </c>
      <c r="B5" s="93">
        <f>SUM(B6:B7)</f>
        <v>0</v>
      </c>
      <c r="C5" s="93">
        <f t="shared" ref="C5:H5" si="2">SUM(C6:C7)</f>
        <v>0</v>
      </c>
      <c r="D5" s="93">
        <f t="shared" si="2"/>
        <v>0</v>
      </c>
      <c r="E5" s="93">
        <f t="shared" si="2"/>
        <v>0</v>
      </c>
      <c r="F5" s="93">
        <f t="shared" si="2"/>
        <v>0</v>
      </c>
      <c r="G5" s="93">
        <f t="shared" si="2"/>
        <v>0</v>
      </c>
      <c r="H5" s="93">
        <f t="shared" si="2"/>
        <v>0</v>
      </c>
      <c r="I5" s="93">
        <f t="shared" si="1"/>
        <v>0</v>
      </c>
    </row>
    <row r="6" spans="1:9" s="101" customFormat="1" ht="12" x14ac:dyDescent="0.25">
      <c r="A6" s="94" t="s">
        <v>145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f t="shared" si="1"/>
        <v>0</v>
      </c>
    </row>
    <row r="7" spans="1:9" s="101" customFormat="1" ht="12" x14ac:dyDescent="0.25">
      <c r="A7" s="95" t="s">
        <v>146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f t="shared" si="1"/>
        <v>0</v>
      </c>
    </row>
    <row r="8" spans="1:9" s="101" customFormat="1" ht="4.05" customHeight="1" x14ac:dyDescent="0.25">
      <c r="A8" s="96"/>
      <c r="B8" s="97"/>
      <c r="C8" s="97"/>
      <c r="D8" s="97"/>
      <c r="E8" s="97"/>
      <c r="F8" s="97"/>
      <c r="G8" s="97"/>
      <c r="H8" s="97"/>
      <c r="I8" s="97">
        <f t="shared" si="1"/>
        <v>0</v>
      </c>
    </row>
    <row r="9" spans="1:9" s="101" customFormat="1" ht="12" x14ac:dyDescent="0.25">
      <c r="A9" s="98" t="s">
        <v>147</v>
      </c>
      <c r="B9" s="93">
        <f>+B10+B14</f>
        <v>-9028</v>
      </c>
      <c r="C9" s="93">
        <f t="shared" ref="C9:H9" si="3">+C10+C14</f>
        <v>-10365</v>
      </c>
      <c r="D9" s="93">
        <f t="shared" si="3"/>
        <v>-7163</v>
      </c>
      <c r="E9" s="93">
        <f t="shared" si="3"/>
        <v>-7290</v>
      </c>
      <c r="F9" s="93">
        <f t="shared" si="3"/>
        <v>-7178</v>
      </c>
      <c r="G9" s="93">
        <f t="shared" si="3"/>
        <v>-7565</v>
      </c>
      <c r="H9" s="93">
        <f t="shared" si="3"/>
        <v>-12228</v>
      </c>
      <c r="I9" s="93">
        <f t="shared" si="1"/>
        <v>-60817</v>
      </c>
    </row>
    <row r="10" spans="1:9" s="101" customFormat="1" ht="12" x14ac:dyDescent="0.25">
      <c r="A10" s="99" t="s">
        <v>148</v>
      </c>
      <c r="B10" s="93"/>
      <c r="C10" s="93"/>
      <c r="D10" s="93"/>
      <c r="E10" s="93"/>
      <c r="F10" s="93"/>
      <c r="G10" s="93"/>
      <c r="H10" s="93"/>
      <c r="I10" s="93">
        <f t="shared" si="1"/>
        <v>0</v>
      </c>
    </row>
    <row r="11" spans="1:9" s="101" customFormat="1" ht="12" x14ac:dyDescent="0.25">
      <c r="A11" s="100" t="s">
        <v>149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f t="shared" si="1"/>
        <v>0</v>
      </c>
    </row>
    <row r="12" spans="1:9" s="101" customFormat="1" ht="12" x14ac:dyDescent="0.25">
      <c r="A12" s="100" t="s">
        <v>150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f t="shared" si="1"/>
        <v>0</v>
      </c>
    </row>
    <row r="13" spans="1:9" s="101" customFormat="1" ht="12" x14ac:dyDescent="0.25">
      <c r="A13" s="100" t="s">
        <v>151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f t="shared" si="1"/>
        <v>0</v>
      </c>
    </row>
    <row r="14" spans="1:9" s="101" customFormat="1" ht="12" x14ac:dyDescent="0.25">
      <c r="A14" s="99" t="s">
        <v>152</v>
      </c>
      <c r="B14" s="93">
        <f>+B15+B16</f>
        <v>-9028</v>
      </c>
      <c r="C14" s="93">
        <f t="shared" ref="C14:H14" si="4">+C15+C16</f>
        <v>-10365</v>
      </c>
      <c r="D14" s="93">
        <f t="shared" si="4"/>
        <v>-7163</v>
      </c>
      <c r="E14" s="93">
        <f t="shared" si="4"/>
        <v>-7290</v>
      </c>
      <c r="F14" s="93">
        <f t="shared" si="4"/>
        <v>-7178</v>
      </c>
      <c r="G14" s="93">
        <f t="shared" si="4"/>
        <v>-7565</v>
      </c>
      <c r="H14" s="93">
        <f t="shared" si="4"/>
        <v>-12228</v>
      </c>
      <c r="I14" s="93">
        <f t="shared" si="1"/>
        <v>-60817</v>
      </c>
    </row>
    <row r="15" spans="1:9" s="101" customFormat="1" ht="12" x14ac:dyDescent="0.25">
      <c r="A15" s="100" t="s">
        <v>153</v>
      </c>
      <c r="B15" s="93">
        <f>-CosteEquipo2020!G52</f>
        <v>-150</v>
      </c>
      <c r="C15" s="93">
        <f>-CosteEquipo2020!H52</f>
        <v>-150</v>
      </c>
      <c r="D15" s="93">
        <f>-CosteEquipo2020!I52</f>
        <v>-150</v>
      </c>
      <c r="E15" s="93">
        <f>-CosteEquipo2020!J52</f>
        <v>-150</v>
      </c>
      <c r="F15" s="93">
        <f>-CosteEquipo2020!K52</f>
        <v>-150</v>
      </c>
      <c r="G15" s="93">
        <f>-CosteEquipo2020!L52</f>
        <v>-150</v>
      </c>
      <c r="H15" s="93">
        <f>-CosteEquipo2020!M52</f>
        <v>-150</v>
      </c>
      <c r="I15" s="93">
        <f t="shared" si="1"/>
        <v>-1050</v>
      </c>
    </row>
    <row r="16" spans="1:9" s="101" customFormat="1" ht="12" x14ac:dyDescent="0.25">
      <c r="A16" s="100" t="s">
        <v>154</v>
      </c>
      <c r="B16" s="93">
        <f>-'GG2020'!G11</f>
        <v>-8878</v>
      </c>
      <c r="C16" s="93">
        <f>-'GG2020'!H11</f>
        <v>-10215</v>
      </c>
      <c r="D16" s="93">
        <f>-'GG2020'!I11</f>
        <v>-7013</v>
      </c>
      <c r="E16" s="93">
        <f>-'GG2020'!J11</f>
        <v>-7140</v>
      </c>
      <c r="F16" s="93">
        <f>-'GG2020'!K11</f>
        <v>-7028</v>
      </c>
      <c r="G16" s="93">
        <f>-'GG2020'!L11</f>
        <v>-7415</v>
      </c>
      <c r="H16" s="93">
        <f>-'GG2020'!M11</f>
        <v>-12078</v>
      </c>
      <c r="I16" s="93">
        <f t="shared" si="1"/>
        <v>-59767</v>
      </c>
    </row>
    <row r="17" spans="1:9" x14ac:dyDescent="0.3">
      <c r="A17" s="2"/>
      <c r="B17" s="85"/>
      <c r="C17" s="85"/>
      <c r="D17" s="85"/>
      <c r="E17" s="85"/>
      <c r="F17" s="85"/>
      <c r="G17" s="85"/>
      <c r="H17" s="85"/>
      <c r="I17" s="85"/>
    </row>
    <row r="18" spans="1:9" x14ac:dyDescent="0.3">
      <c r="A18" s="87" t="s">
        <v>164</v>
      </c>
      <c r="B18" s="88">
        <f>+B19+B20</f>
        <v>0</v>
      </c>
      <c r="C18" s="88">
        <f t="shared" ref="C18:H18" si="5">+C19+C20</f>
        <v>0</v>
      </c>
      <c r="D18" s="88">
        <f t="shared" si="5"/>
        <v>0</v>
      </c>
      <c r="E18" s="88">
        <f t="shared" si="5"/>
        <v>0</v>
      </c>
      <c r="F18" s="88">
        <f t="shared" si="5"/>
        <v>0</v>
      </c>
      <c r="G18" s="88">
        <f t="shared" si="5"/>
        <v>0</v>
      </c>
      <c r="H18" s="88">
        <f t="shared" si="5"/>
        <v>0</v>
      </c>
      <c r="I18" s="88">
        <f t="shared" si="1"/>
        <v>0</v>
      </c>
    </row>
    <row r="19" spans="1:9" x14ac:dyDescent="0.3">
      <c r="A19" s="83" t="s">
        <v>156</v>
      </c>
      <c r="B19" s="9">
        <v>0</v>
      </c>
      <c r="C19" s="9"/>
      <c r="D19" s="9"/>
      <c r="E19" s="9"/>
      <c r="F19" s="9"/>
      <c r="G19" s="9"/>
      <c r="H19" s="9"/>
      <c r="I19" s="9">
        <f t="shared" si="1"/>
        <v>0</v>
      </c>
    </row>
    <row r="20" spans="1:9" x14ac:dyDescent="0.3">
      <c r="A20" s="83" t="s">
        <v>157</v>
      </c>
      <c r="B20" s="9">
        <v>0</v>
      </c>
      <c r="C20" s="9"/>
      <c r="D20" s="9"/>
      <c r="E20" s="9"/>
      <c r="F20" s="9"/>
      <c r="G20" s="9"/>
      <c r="H20" s="9"/>
      <c r="I20" s="9">
        <f t="shared" si="1"/>
        <v>0</v>
      </c>
    </row>
    <row r="21" spans="1:9" x14ac:dyDescent="0.3">
      <c r="B21" s="85"/>
      <c r="C21" s="85"/>
      <c r="D21" s="85"/>
      <c r="E21" s="85"/>
      <c r="F21" s="85"/>
      <c r="G21" s="85"/>
      <c r="H21" s="85"/>
      <c r="I21" s="85"/>
    </row>
    <row r="22" spans="1:9" x14ac:dyDescent="0.3">
      <c r="A22" s="82" t="s">
        <v>165</v>
      </c>
      <c r="B22" s="89">
        <v>0</v>
      </c>
      <c r="C22" s="89">
        <v>-4750</v>
      </c>
      <c r="D22" s="89">
        <v>0</v>
      </c>
      <c r="E22" s="89">
        <v>0</v>
      </c>
      <c r="F22" s="89">
        <v>-4187.5</v>
      </c>
      <c r="G22" s="89">
        <v>0</v>
      </c>
      <c r="H22" s="89">
        <v>-4187.5</v>
      </c>
      <c r="I22" s="89">
        <f t="shared" si="1"/>
        <v>-13125</v>
      </c>
    </row>
    <row r="23" spans="1:9" x14ac:dyDescent="0.3">
      <c r="B23" s="85"/>
      <c r="C23" s="85"/>
      <c r="D23" s="85"/>
      <c r="E23" s="85"/>
      <c r="F23" s="85"/>
      <c r="G23" s="85"/>
      <c r="H23" s="85"/>
      <c r="I23" s="85"/>
    </row>
    <row r="24" spans="1:9" x14ac:dyDescent="0.3">
      <c r="A24" s="82" t="s">
        <v>158</v>
      </c>
      <c r="B24" s="89">
        <f>SUM(B25:B29)</f>
        <v>0</v>
      </c>
      <c r="C24" s="89">
        <f t="shared" ref="C24:H24" si="6">SUM(C25:C29)</f>
        <v>0</v>
      </c>
      <c r="D24" s="89">
        <f t="shared" si="6"/>
        <v>0</v>
      </c>
      <c r="E24" s="89">
        <f t="shared" si="6"/>
        <v>0</v>
      </c>
      <c r="F24" s="89">
        <f t="shared" si="6"/>
        <v>0</v>
      </c>
      <c r="G24" s="89">
        <f t="shared" si="6"/>
        <v>0</v>
      </c>
      <c r="H24" s="89">
        <f t="shared" si="6"/>
        <v>0</v>
      </c>
      <c r="I24" s="89">
        <f t="shared" si="1"/>
        <v>0</v>
      </c>
    </row>
    <row r="25" spans="1:9" x14ac:dyDescent="0.3">
      <c r="A25" s="1" t="s">
        <v>159</v>
      </c>
      <c r="B25" s="9">
        <v>0</v>
      </c>
      <c r="C25" s="9">
        <f>+B25</f>
        <v>0</v>
      </c>
      <c r="D25" s="9">
        <f t="shared" ref="D25:H25" si="7">+C25</f>
        <v>0</v>
      </c>
      <c r="E25" s="9">
        <f t="shared" si="7"/>
        <v>0</v>
      </c>
      <c r="F25" s="9">
        <f t="shared" si="7"/>
        <v>0</v>
      </c>
      <c r="G25" s="9">
        <f t="shared" si="7"/>
        <v>0</v>
      </c>
      <c r="H25" s="9">
        <f t="shared" si="7"/>
        <v>0</v>
      </c>
      <c r="I25" s="9">
        <f t="shared" si="1"/>
        <v>0</v>
      </c>
    </row>
    <row r="26" spans="1:9" x14ac:dyDescent="0.3">
      <c r="A26" s="1" t="s">
        <v>160</v>
      </c>
      <c r="B26" s="9">
        <v>0</v>
      </c>
      <c r="C26" s="9">
        <f t="shared" ref="C26:H29" si="8">+B26</f>
        <v>0</v>
      </c>
      <c r="D26" s="9">
        <f t="shared" si="8"/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1"/>
        <v>0</v>
      </c>
    </row>
    <row r="27" spans="1:9" x14ac:dyDescent="0.3">
      <c r="A27" s="1" t="s">
        <v>161</v>
      </c>
      <c r="B27" s="9">
        <v>0</v>
      </c>
      <c r="C27" s="9">
        <f t="shared" si="8"/>
        <v>0</v>
      </c>
      <c r="D27" s="9">
        <f t="shared" si="8"/>
        <v>0</v>
      </c>
      <c r="E27" s="9">
        <f t="shared" si="8"/>
        <v>0</v>
      </c>
      <c r="F27" s="9">
        <f t="shared" si="8"/>
        <v>0</v>
      </c>
      <c r="G27" s="9">
        <f t="shared" si="8"/>
        <v>0</v>
      </c>
      <c r="H27" s="9">
        <f t="shared" si="8"/>
        <v>0</v>
      </c>
      <c r="I27" s="9">
        <f t="shared" si="1"/>
        <v>0</v>
      </c>
    </row>
    <row r="28" spans="1:9" x14ac:dyDescent="0.3">
      <c r="A28" s="1" t="s">
        <v>162</v>
      </c>
      <c r="B28" s="9">
        <v>0</v>
      </c>
      <c r="C28" s="9">
        <f t="shared" si="8"/>
        <v>0</v>
      </c>
      <c r="D28" s="9">
        <f t="shared" si="8"/>
        <v>0</v>
      </c>
      <c r="E28" s="9">
        <f t="shared" si="8"/>
        <v>0</v>
      </c>
      <c r="F28" s="9">
        <f t="shared" si="8"/>
        <v>0</v>
      </c>
      <c r="G28" s="9">
        <f t="shared" si="8"/>
        <v>0</v>
      </c>
      <c r="H28" s="9">
        <f t="shared" si="8"/>
        <v>0</v>
      </c>
      <c r="I28" s="9">
        <f t="shared" si="1"/>
        <v>0</v>
      </c>
    </row>
    <row r="29" spans="1:9" x14ac:dyDescent="0.3">
      <c r="A29" s="1" t="s">
        <v>163</v>
      </c>
      <c r="B29" s="9">
        <v>0</v>
      </c>
      <c r="C29" s="9">
        <f t="shared" si="8"/>
        <v>0</v>
      </c>
      <c r="D29" s="9">
        <f t="shared" si="8"/>
        <v>0</v>
      </c>
      <c r="E29" s="9">
        <f t="shared" si="8"/>
        <v>0</v>
      </c>
      <c r="F29" s="9">
        <f t="shared" si="8"/>
        <v>0</v>
      </c>
      <c r="G29" s="9">
        <f t="shared" si="8"/>
        <v>0</v>
      </c>
      <c r="H29" s="9">
        <f t="shared" si="8"/>
        <v>0</v>
      </c>
      <c r="I29" s="9">
        <f t="shared" si="1"/>
        <v>0</v>
      </c>
    </row>
    <row r="30" spans="1:9" x14ac:dyDescent="0.3">
      <c r="B30" s="85"/>
      <c r="C30" s="85"/>
      <c r="D30" s="85"/>
      <c r="E30" s="85"/>
      <c r="F30" s="85"/>
      <c r="G30" s="85"/>
      <c r="H30" s="85"/>
      <c r="I30" s="85"/>
    </row>
    <row r="31" spans="1:9" x14ac:dyDescent="0.3">
      <c r="A31" s="82" t="s">
        <v>166</v>
      </c>
      <c r="B31" s="88">
        <f t="shared" ref="B31:H31" si="9">+B3+B18+B22+B24</f>
        <v>-9028</v>
      </c>
      <c r="C31" s="88">
        <f t="shared" si="9"/>
        <v>-15115</v>
      </c>
      <c r="D31" s="88">
        <f t="shared" si="9"/>
        <v>-7163</v>
      </c>
      <c r="E31" s="88">
        <f t="shared" si="9"/>
        <v>-7290</v>
      </c>
      <c r="F31" s="88">
        <f t="shared" si="9"/>
        <v>-11365.5</v>
      </c>
      <c r="G31" s="88">
        <f t="shared" si="9"/>
        <v>-7565</v>
      </c>
      <c r="H31" s="88">
        <f t="shared" si="9"/>
        <v>-16415.5</v>
      </c>
      <c r="I31" s="88">
        <f>SUM(B31:H31)</f>
        <v>-73942</v>
      </c>
    </row>
  </sheetData>
  <phoneticPr fontId="14" type="noConversion"/>
  <pageMargins left="0.7" right="0.7" top="0.75" bottom="0.75" header="0.3" footer="0.3"/>
  <pageSetup paperSize="9" orientation="portrait" r:id="rId1"/>
  <headerFooter>
    <oddHeader>&amp;CLab para reiniciar tu negocio: recetas de gestión con Ferran Adrià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ObsGtosGenerales</vt:lpstr>
      <vt:lpstr>GG2020</vt:lpstr>
      <vt:lpstr>CosteEquipo2020</vt:lpstr>
      <vt:lpstr>Jun_Dic2020 ERTE ETOP</vt:lpstr>
      <vt:lpstr>Jun_Dic2020 Liquidacion</vt:lpstr>
      <vt:lpstr>Jun_Dic2020ERTEFUERZAMAYOREXTEN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</dc:creator>
  <cp:lastModifiedBy>User</cp:lastModifiedBy>
  <dcterms:created xsi:type="dcterms:W3CDTF">2020-06-02T10:02:49Z</dcterms:created>
  <dcterms:modified xsi:type="dcterms:W3CDTF">2020-07-28T16:52:20Z</dcterms:modified>
</cp:coreProperties>
</file>